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KUMENTY\WiP\EX\Kalkulator umów terminowych\"/>
    </mc:Choice>
  </mc:AlternateContent>
  <workbookProtection workbookAlgorithmName="SHA-512" workbookHashValue="6w7nXQK3UwJi9pItGyANnL+JAr8JEOz7YZaZPX/znIPJ7P3IcSGgmYoT1QZA7udLGcaD2IR80OqKptH0R2EJLA==" workbookSaltValue="OL1pXw+VStYVfw4npCZxzQ==" workbookSpinCount="100000" lockStructure="1"/>
  <bookViews>
    <workbookView xWindow="0" yWindow="0" windowWidth="20520" windowHeight="6495"/>
  </bookViews>
  <sheets>
    <sheet name="Arkusz1" sheetId="1" r:id="rId1"/>
    <sheet name="Arkusz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" i="2" l="1"/>
  <c r="AH2" i="2"/>
  <c r="AG2" i="2"/>
  <c r="AC2" i="2"/>
  <c r="AB2" i="2"/>
  <c r="AF2" i="2"/>
  <c r="AE2" i="2"/>
  <c r="Y2" i="2" l="1"/>
  <c r="AA2" i="2"/>
  <c r="Z2" i="2"/>
  <c r="F44" i="2"/>
  <c r="F45" i="2"/>
  <c r="F46" i="2"/>
  <c r="F47" i="2"/>
  <c r="F48" i="2"/>
  <c r="F49" i="2"/>
  <c r="F50" i="2"/>
  <c r="F51" i="2"/>
  <c r="F52" i="2"/>
  <c r="F53" i="2"/>
  <c r="F54" i="2"/>
  <c r="F55" i="2"/>
  <c r="E44" i="2"/>
  <c r="E45" i="2"/>
  <c r="E46" i="2"/>
  <c r="E47" i="2"/>
  <c r="E48" i="2"/>
  <c r="E49" i="2"/>
  <c r="E50" i="2"/>
  <c r="E51" i="2"/>
  <c r="E52" i="2"/>
  <c r="E53" i="2"/>
  <c r="E54" i="2"/>
  <c r="E55" i="2"/>
  <c r="D44" i="2"/>
  <c r="D45" i="2"/>
  <c r="D46" i="2"/>
  <c r="D47" i="2"/>
  <c r="D48" i="2"/>
  <c r="D49" i="2"/>
  <c r="D50" i="2"/>
  <c r="D51" i="2"/>
  <c r="D52" i="2"/>
  <c r="D53" i="2"/>
  <c r="D54" i="2"/>
  <c r="D55" i="2"/>
  <c r="C44" i="2"/>
  <c r="C45" i="2"/>
  <c r="C46" i="2"/>
  <c r="C47" i="2"/>
  <c r="C48" i="2"/>
  <c r="C49" i="2"/>
  <c r="C50" i="2"/>
  <c r="C51" i="2"/>
  <c r="C52" i="2"/>
  <c r="C53" i="2"/>
  <c r="C54" i="2"/>
  <c r="C55" i="2"/>
  <c r="B44" i="2"/>
  <c r="B45" i="2"/>
  <c r="B46" i="2"/>
  <c r="B47" i="2"/>
  <c r="B48" i="2"/>
  <c r="B49" i="2"/>
  <c r="B50" i="2"/>
  <c r="B51" i="2"/>
  <c r="B52" i="2"/>
  <c r="B53" i="2"/>
  <c r="B54" i="2"/>
  <c r="B55" i="2"/>
  <c r="A44" i="2"/>
  <c r="A45" i="2"/>
  <c r="A46" i="2"/>
  <c r="A47" i="2"/>
  <c r="A48" i="2"/>
  <c r="A49" i="2"/>
  <c r="A50" i="2"/>
  <c r="A51" i="2"/>
  <c r="A52" i="2"/>
  <c r="A53" i="2"/>
  <c r="A54" i="2"/>
  <c r="A55" i="2"/>
  <c r="A2" i="2" l="1"/>
  <c r="D2" i="2" s="1"/>
  <c r="A3" i="2"/>
  <c r="F3" i="2" s="1"/>
  <c r="A4" i="2"/>
  <c r="D4" i="2" s="1"/>
  <c r="A5" i="2"/>
  <c r="F5" i="2" s="1"/>
  <c r="A6" i="2"/>
  <c r="F6" i="2" s="1"/>
  <c r="A7" i="2"/>
  <c r="F7" i="2" s="1"/>
  <c r="A8" i="2"/>
  <c r="D8" i="2" s="1"/>
  <c r="A9" i="2"/>
  <c r="F9" i="2" s="1"/>
  <c r="A10" i="2"/>
  <c r="D10" i="2" s="1"/>
  <c r="A11" i="2"/>
  <c r="F11" i="2" s="1"/>
  <c r="A12" i="2"/>
  <c r="D12" i="2" s="1"/>
  <c r="A13" i="2"/>
  <c r="F13" i="2" s="1"/>
  <c r="A14" i="2"/>
  <c r="D14" i="2" s="1"/>
  <c r="A15" i="2"/>
  <c r="F15" i="2" s="1"/>
  <c r="A16" i="2"/>
  <c r="D16" i="2" s="1"/>
  <c r="A17" i="2"/>
  <c r="F17" i="2" s="1"/>
  <c r="A18" i="2"/>
  <c r="D18" i="2" s="1"/>
  <c r="A19" i="2"/>
  <c r="F19" i="2" s="1"/>
  <c r="A20" i="2"/>
  <c r="D20" i="2" s="1"/>
  <c r="A21" i="2"/>
  <c r="F21" i="2" s="1"/>
  <c r="A22" i="2"/>
  <c r="D22" i="2" s="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D6" i="2" l="1"/>
  <c r="F20" i="2"/>
  <c r="F16" i="2"/>
  <c r="F12" i="2"/>
  <c r="F8" i="2"/>
  <c r="F4" i="2"/>
  <c r="F22" i="2"/>
  <c r="F18" i="2"/>
  <c r="F14" i="2"/>
  <c r="F10" i="2"/>
  <c r="F2" i="2"/>
  <c r="D13" i="2"/>
  <c r="D9" i="2"/>
  <c r="D21" i="2"/>
  <c r="D5" i="2"/>
  <c r="D17" i="2"/>
  <c r="D19" i="2"/>
  <c r="D15" i="2"/>
  <c r="D11" i="2"/>
  <c r="D7" i="2"/>
  <c r="D3" i="2"/>
  <c r="C8" i="2"/>
  <c r="C18" i="2"/>
  <c r="C12" i="2"/>
  <c r="C5" i="2"/>
  <c r="C20" i="2"/>
  <c r="C22" i="2"/>
  <c r="C14" i="2"/>
  <c r="C6" i="2"/>
  <c r="C10" i="2"/>
  <c r="C16" i="2"/>
  <c r="C3" i="2"/>
  <c r="C21" i="2"/>
  <c r="C19" i="2"/>
  <c r="C17" i="2"/>
  <c r="C15" i="2"/>
  <c r="C13" i="2"/>
  <c r="C11" i="2"/>
  <c r="C9" i="2"/>
  <c r="C7" i="2"/>
  <c r="C4" i="2"/>
  <c r="C2" i="2"/>
  <c r="AC3" i="2"/>
  <c r="W25" i="2"/>
  <c r="X2" i="2"/>
  <c r="Y16" i="2" l="1"/>
  <c r="Y15" i="2"/>
  <c r="W26" i="2"/>
  <c r="Z15" i="2" s="1"/>
  <c r="W24" i="2"/>
  <c r="X3" i="2"/>
  <c r="Z12" i="2"/>
  <c r="Y12" i="2"/>
  <c r="Y13" i="2" s="1"/>
  <c r="Y5" i="2"/>
  <c r="AA3" i="2"/>
  <c r="AA21" i="2"/>
  <c r="AB3" i="2"/>
  <c r="Z18" i="2"/>
  <c r="Z3" i="2"/>
  <c r="Y18" i="2"/>
  <c r="U2" i="2"/>
  <c r="T2" i="2"/>
  <c r="S2" i="2"/>
  <c r="S8" i="2" s="1"/>
  <c r="R2" i="2"/>
  <c r="Q2" i="2"/>
  <c r="P2" i="2"/>
  <c r="Z13" i="2" l="1"/>
  <c r="Y14" i="2"/>
  <c r="X24" i="2"/>
  <c r="X16" i="2"/>
  <c r="U7" i="2"/>
  <c r="U9" i="2"/>
  <c r="U6" i="2"/>
  <c r="U8" i="2"/>
  <c r="U10" i="2"/>
  <c r="T8" i="2"/>
  <c r="T7" i="2"/>
  <c r="T6" i="2"/>
  <c r="T9" i="2"/>
  <c r="T10" i="2"/>
  <c r="X27" i="2"/>
  <c r="Z16" i="2"/>
  <c r="Z14" i="2" s="1"/>
  <c r="U31" i="2"/>
  <c r="U27" i="2"/>
  <c r="U23" i="2"/>
  <c r="U29" i="2"/>
  <c r="U32" i="2"/>
  <c r="U24" i="2"/>
  <c r="U34" i="2"/>
  <c r="U30" i="2"/>
  <c r="U26" i="2"/>
  <c r="U33" i="2"/>
  <c r="U25" i="2"/>
  <c r="U28" i="2"/>
  <c r="T33" i="2"/>
  <c r="T31" i="2"/>
  <c r="T29" i="2"/>
  <c r="T27" i="2"/>
  <c r="T25" i="2"/>
  <c r="T23" i="2"/>
  <c r="T34" i="2"/>
  <c r="T32" i="2"/>
  <c r="T30" i="2"/>
  <c r="T26" i="2"/>
  <c r="T24" i="2"/>
  <c r="T28" i="2"/>
  <c r="S34" i="2"/>
  <c r="S30" i="2"/>
  <c r="S26" i="2"/>
  <c r="S25" i="2"/>
  <c r="S31" i="2"/>
  <c r="S27" i="2"/>
  <c r="S23" i="2"/>
  <c r="S32" i="2"/>
  <c r="S28" i="2"/>
  <c r="S24" i="2"/>
  <c r="S33" i="2"/>
  <c r="S29" i="2"/>
  <c r="R33" i="2"/>
  <c r="R29" i="2"/>
  <c r="R27" i="2"/>
  <c r="R25" i="2"/>
  <c r="R23" i="2"/>
  <c r="R34" i="2"/>
  <c r="R32" i="2"/>
  <c r="R31" i="2"/>
  <c r="R30" i="2"/>
  <c r="R28" i="2"/>
  <c r="R26" i="2"/>
  <c r="R24" i="2"/>
  <c r="P34" i="2"/>
  <c r="P30" i="2"/>
  <c r="P26" i="2"/>
  <c r="P25" i="2"/>
  <c r="P32" i="2"/>
  <c r="P24" i="2"/>
  <c r="P27" i="2"/>
  <c r="P33" i="2"/>
  <c r="P29" i="2"/>
  <c r="P28" i="2"/>
  <c r="P31" i="2"/>
  <c r="P23" i="2"/>
  <c r="Q33" i="2"/>
  <c r="Q31" i="2"/>
  <c r="Q29" i="2"/>
  <c r="Q27" i="2"/>
  <c r="Q25" i="2"/>
  <c r="Q23" i="2"/>
  <c r="Q34" i="2"/>
  <c r="Q32" i="2"/>
  <c r="Q30" i="2"/>
  <c r="Q28" i="2"/>
  <c r="Q26" i="2"/>
  <c r="Q24" i="2"/>
  <c r="P6" i="2" l="1"/>
  <c r="Q11" i="2" l="1"/>
  <c r="Q19" i="2"/>
  <c r="Q12" i="2"/>
  <c r="Q20" i="2"/>
  <c r="Q5" i="2"/>
  <c r="Q9" i="2"/>
  <c r="Q13" i="2"/>
  <c r="Q17" i="2"/>
  <c r="Q21" i="2"/>
  <c r="Q7" i="2"/>
  <c r="Q15" i="2"/>
  <c r="Q4" i="2"/>
  <c r="Q8" i="2"/>
  <c r="Q16" i="2"/>
  <c r="Q6" i="2"/>
  <c r="Q10" i="2"/>
  <c r="Q14" i="2"/>
  <c r="Q18" i="2"/>
  <c r="Q22" i="2"/>
  <c r="R11" i="2"/>
  <c r="R15" i="2"/>
  <c r="R7" i="2"/>
  <c r="U4" i="2"/>
  <c r="U12" i="2"/>
  <c r="U16" i="2"/>
  <c r="U20" i="2"/>
  <c r="U19" i="2"/>
  <c r="U5" i="2"/>
  <c r="U13" i="2"/>
  <c r="U21" i="2"/>
  <c r="U11" i="2"/>
  <c r="U15" i="2"/>
  <c r="U17" i="2"/>
  <c r="U14" i="2"/>
  <c r="U18" i="2"/>
  <c r="U22" i="2"/>
  <c r="T17" i="2"/>
  <c r="T18" i="2"/>
  <c r="T15" i="2"/>
  <c r="T5" i="2"/>
  <c r="T13" i="2"/>
  <c r="T21" i="2"/>
  <c r="T14" i="2"/>
  <c r="T22" i="2"/>
  <c r="T11" i="2"/>
  <c r="T19" i="2"/>
  <c r="T4" i="2"/>
  <c r="T12" i="2"/>
  <c r="T16" i="2"/>
  <c r="T20" i="2"/>
  <c r="S7" i="2"/>
  <c r="S11" i="2"/>
  <c r="S15" i="2"/>
  <c r="S19" i="2"/>
  <c r="S6" i="2"/>
  <c r="S14" i="2"/>
  <c r="S4" i="2"/>
  <c r="S12" i="2"/>
  <c r="S16" i="2"/>
  <c r="S20" i="2"/>
  <c r="S10" i="2"/>
  <c r="S18" i="2"/>
  <c r="S22" i="2"/>
  <c r="S5" i="2"/>
  <c r="S9" i="2"/>
  <c r="S13" i="2"/>
  <c r="S17" i="2"/>
  <c r="S21" i="2"/>
  <c r="P17" i="2"/>
  <c r="P9" i="2"/>
  <c r="P16" i="2"/>
  <c r="P4" i="2"/>
  <c r="P21" i="2"/>
  <c r="P13" i="2"/>
  <c r="P5" i="2"/>
  <c r="P12" i="2"/>
  <c r="P19" i="2"/>
  <c r="P15" i="2"/>
  <c r="P11" i="2"/>
  <c r="P7" i="2"/>
  <c r="P20" i="2"/>
  <c r="P8" i="2"/>
  <c r="P22" i="2"/>
  <c r="P18" i="2"/>
  <c r="P14" i="2"/>
  <c r="P10" i="2"/>
  <c r="R19" i="2"/>
  <c r="R4" i="2"/>
  <c r="R8" i="2"/>
  <c r="R12" i="2"/>
  <c r="R16" i="2"/>
  <c r="R20" i="2"/>
  <c r="R5" i="2"/>
  <c r="R9" i="2"/>
  <c r="R13" i="2"/>
  <c r="R17" i="2"/>
  <c r="R21" i="2"/>
  <c r="R6" i="2"/>
  <c r="R10" i="2"/>
  <c r="R14" i="2"/>
  <c r="R18" i="2"/>
  <c r="R22" i="2"/>
  <c r="G2" i="2" l="1"/>
  <c r="G6" i="2"/>
  <c r="G10" i="2"/>
  <c r="G14" i="2"/>
  <c r="G18" i="2"/>
  <c r="G22" i="2"/>
  <c r="G8" i="2"/>
  <c r="G9" i="2"/>
  <c r="G21" i="2"/>
  <c r="G3" i="2"/>
  <c r="G7" i="2"/>
  <c r="G11" i="2"/>
  <c r="G15" i="2"/>
  <c r="G19" i="2"/>
  <c r="G4" i="2"/>
  <c r="G12" i="2"/>
  <c r="G16" i="2"/>
  <c r="G20" i="2"/>
  <c r="G5" i="2"/>
  <c r="G13" i="2"/>
  <c r="G17" i="2"/>
  <c r="J18" i="2"/>
  <c r="J10" i="2"/>
  <c r="H20" i="2"/>
  <c r="J16" i="2"/>
  <c r="J12" i="2"/>
  <c r="J8" i="2"/>
  <c r="J4" i="2"/>
  <c r="H19" i="2"/>
  <c r="H15" i="2"/>
  <c r="H11" i="2"/>
  <c r="H7" i="2"/>
  <c r="J3" i="2"/>
  <c r="J22" i="2"/>
  <c r="J14" i="2"/>
  <c r="J6" i="2"/>
  <c r="H21" i="2"/>
  <c r="J17" i="2"/>
  <c r="J13" i="2"/>
  <c r="L9" i="2"/>
  <c r="L5" i="2"/>
  <c r="J2" i="2"/>
  <c r="H2" i="2"/>
  <c r="L17" i="2"/>
  <c r="L13" i="2"/>
  <c r="L21" i="2"/>
  <c r="L20" i="2"/>
  <c r="L16" i="2"/>
  <c r="L12" i="2"/>
  <c r="L8" i="2"/>
  <c r="L4" i="2"/>
  <c r="L19" i="2"/>
  <c r="L15" i="2"/>
  <c r="L11" i="2"/>
  <c r="L7" i="2"/>
  <c r="L3" i="2"/>
  <c r="L22" i="2"/>
  <c r="L18" i="2"/>
  <c r="L14" i="2"/>
  <c r="L10" i="2"/>
  <c r="L6" i="2"/>
  <c r="L2" i="2"/>
  <c r="J9" i="2"/>
  <c r="J21" i="2"/>
  <c r="J5" i="2"/>
  <c r="J20" i="2"/>
  <c r="J19" i="2"/>
  <c r="J15" i="2"/>
  <c r="J11" i="2"/>
  <c r="J7" i="2"/>
  <c r="H3" i="2"/>
  <c r="H17" i="2"/>
  <c r="H9" i="2"/>
  <c r="H13" i="2"/>
  <c r="H5" i="2"/>
  <c r="H16" i="2"/>
  <c r="H12" i="2"/>
  <c r="H8" i="2"/>
  <c r="H4" i="2"/>
  <c r="H22" i="2"/>
  <c r="H18" i="2"/>
  <c r="H14" i="2"/>
  <c r="H10" i="2"/>
  <c r="H6" i="2"/>
  <c r="E18" i="2" l="1"/>
  <c r="E4" i="2"/>
  <c r="E10" i="2"/>
  <c r="E7" i="2"/>
  <c r="E8" i="2"/>
  <c r="E5" i="2"/>
  <c r="E21" i="2"/>
  <c r="E14" i="2"/>
  <c r="E20" i="2"/>
  <c r="E15" i="2"/>
  <c r="E12" i="2"/>
  <c r="E9" i="2"/>
  <c r="E11" i="2"/>
  <c r="E2" i="2"/>
  <c r="E3" i="2"/>
  <c r="E17" i="2"/>
  <c r="E19" i="2"/>
  <c r="E16" i="2"/>
  <c r="E13" i="2"/>
  <c r="E6" i="2"/>
  <c r="E22" i="2"/>
  <c r="I2" i="2"/>
  <c r="K5" i="2"/>
  <c r="K12" i="2"/>
  <c r="M22" i="2"/>
  <c r="M18" i="2"/>
  <c r="M14" i="2"/>
  <c r="M10" i="2"/>
  <c r="M6" i="2"/>
  <c r="M2" i="2"/>
  <c r="M19" i="2"/>
  <c r="M11" i="2"/>
  <c r="M7" i="2"/>
  <c r="M21" i="2"/>
  <c r="M17" i="2"/>
  <c r="M13" i="2"/>
  <c r="M9" i="2"/>
  <c r="M5" i="2"/>
  <c r="M16" i="2"/>
  <c r="M8" i="2"/>
  <c r="M15" i="2"/>
  <c r="M3" i="2"/>
  <c r="M20" i="2"/>
  <c r="M12" i="2"/>
  <c r="M4" i="2"/>
  <c r="K13" i="2"/>
  <c r="K22" i="2"/>
  <c r="K8" i="2"/>
  <c r="K2" i="2"/>
  <c r="K10" i="2"/>
  <c r="K19" i="2"/>
  <c r="K17" i="2"/>
  <c r="K14" i="2"/>
  <c r="K7" i="2"/>
  <c r="K9" i="2"/>
  <c r="K16" i="2"/>
  <c r="K21" i="2"/>
  <c r="K6" i="2"/>
  <c r="K15" i="2"/>
  <c r="K3" i="2"/>
  <c r="K18" i="2"/>
  <c r="K11" i="2"/>
  <c r="K4" i="2"/>
  <c r="K20" i="2"/>
  <c r="I6" i="2"/>
  <c r="I10" i="2"/>
  <c r="I14" i="2"/>
  <c r="I18" i="2"/>
  <c r="I22" i="2"/>
  <c r="I4" i="2"/>
  <c r="I8" i="2"/>
  <c r="I16" i="2"/>
  <c r="I20" i="2"/>
  <c r="I9" i="2"/>
  <c r="I17" i="2"/>
  <c r="I3" i="2"/>
  <c r="I7" i="2"/>
  <c r="I11" i="2"/>
  <c r="I15" i="2"/>
  <c r="I19" i="2"/>
  <c r="I12" i="2"/>
  <c r="I5" i="2"/>
  <c r="I13" i="2"/>
  <c r="I21" i="2"/>
  <c r="Y3" i="2"/>
  <c r="X12" i="2"/>
  <c r="X13" i="2" s="1"/>
  <c r="Z21" i="2"/>
  <c r="X5" i="2"/>
  <c r="Y8" i="2" s="1"/>
  <c r="X15" i="2"/>
  <c r="X18" i="2"/>
  <c r="X14" i="2" l="1"/>
  <c r="X21" i="2"/>
  <c r="X25" i="2" l="1"/>
  <c r="Y24" i="2" s="1"/>
  <c r="Y25" i="2"/>
  <c r="Z27" i="2" s="1"/>
  <c r="Z25" i="2"/>
  <c r="AB12" i="2"/>
  <c r="AA12" i="2" s="1"/>
  <c r="Z24" i="2" l="1"/>
  <c r="AB24" i="2" s="1"/>
  <c r="AC24" i="2" s="1"/>
  <c r="AB13" i="2"/>
  <c r="AA13" i="2"/>
  <c r="AA14" i="2" l="1"/>
  <c r="R7" i="1" s="1"/>
  <c r="AD24" i="2"/>
  <c r="R10" i="1" s="1"/>
  <c r="AB25" i="2"/>
  <c r="R12" i="1" s="1"/>
</calcChain>
</file>

<file path=xl/sharedStrings.xml><?xml version="1.0" encoding="utf-8"?>
<sst xmlns="http://schemas.openxmlformats.org/spreadsheetml/2006/main" count="91" uniqueCount="69">
  <si>
    <t>KALKULATOR LIMITU UMÓW TERMINOWYCH</t>
  </si>
  <si>
    <t>Rok</t>
  </si>
  <si>
    <t>Miesiąc</t>
  </si>
  <si>
    <t>Dzień</t>
  </si>
  <si>
    <t>od</t>
  </si>
  <si>
    <t>do</t>
  </si>
  <si>
    <t>ROK POCZĄTKOWY</t>
  </si>
  <si>
    <t>ROK KOŃCOWY 1</t>
  </si>
  <si>
    <t>ROK KOŃCOWY 3</t>
  </si>
  <si>
    <t>ROK KOŃCOWY 2</t>
  </si>
  <si>
    <t>POSORTOWANE</t>
  </si>
  <si>
    <t>DZIEŃ 1</t>
  </si>
  <si>
    <t>DZIEŃ 2</t>
  </si>
  <si>
    <t>DZIEŃ 3</t>
  </si>
  <si>
    <t>DZIEŃ 4</t>
  </si>
  <si>
    <t>DZIEŃ 5</t>
  </si>
  <si>
    <t>DZIEŃ 6</t>
  </si>
  <si>
    <t>ROK POSORTOWANY</t>
  </si>
  <si>
    <t>PODSUMOWANIE</t>
  </si>
  <si>
    <t>DATA1</t>
  </si>
  <si>
    <t>DATA2</t>
  </si>
  <si>
    <t>DATA3</t>
  </si>
  <si>
    <t>DATA4</t>
  </si>
  <si>
    <t>DATA5</t>
  </si>
  <si>
    <t>DATA6</t>
  </si>
  <si>
    <t>RÓŻNICA 1-2</t>
  </si>
  <si>
    <t>RÓŻNICA 2-3</t>
  </si>
  <si>
    <t>DATA ZAKOŃCZENIA 2 UMOWY</t>
  </si>
  <si>
    <t>Limit czasowy</t>
  </si>
  <si>
    <t>CZAS TRWANIA 1</t>
  </si>
  <si>
    <t>CZAS TRWANIA 2</t>
  </si>
  <si>
    <t>CZAS TRWANIA 3</t>
  </si>
  <si>
    <t>SUMA TRWANIA DNI</t>
  </si>
  <si>
    <t>DATA POCZĄTKOWA 1</t>
  </si>
  <si>
    <t>DATA POCZĄTKOWA 2</t>
  </si>
  <si>
    <t>DATA POCZĄTKOWA 3</t>
  </si>
  <si>
    <t>DATA UPŁYWU</t>
  </si>
  <si>
    <t>RÓŻNICA 1</t>
  </si>
  <si>
    <t>RÓŻNICA 2</t>
  </si>
  <si>
    <t>ROK POCZĄTKOWY 2</t>
  </si>
  <si>
    <t>ROK POCZĄTKOWY 3</t>
  </si>
  <si>
    <t>MIESIĄCE 1</t>
  </si>
  <si>
    <t>MIESIĄCE 2</t>
  </si>
  <si>
    <t>MIESIĄCE 3</t>
  </si>
  <si>
    <t>MIESIĄCE 4</t>
  </si>
  <si>
    <t>MIESIĄCE 5</t>
  </si>
  <si>
    <t>MIESIĄCE 6</t>
  </si>
  <si>
    <t>MIESIĘCY</t>
  </si>
  <si>
    <t>DNI</t>
  </si>
  <si>
    <t>UPŁYW 1</t>
  </si>
  <si>
    <t>UPŁYW2</t>
  </si>
  <si>
    <t>UPŁYW3</t>
  </si>
  <si>
    <t>FINALNE UPŁYWY</t>
  </si>
  <si>
    <t>Pierwsza umowa</t>
  </si>
  <si>
    <t>Druga umowa</t>
  </si>
  <si>
    <t>Trzecia umowa</t>
  </si>
  <si>
    <t>SUMA TRWANIA MIESIĄCE</t>
  </si>
  <si>
    <t>Przekształcenie w umowę na czas nieokreślony następuje z dniem:</t>
  </si>
  <si>
    <t>PRZEKROCZENIE LIMITU</t>
  </si>
  <si>
    <t>PODAJ OKRESY TRWANIA UMÓW NA CZAS OKREŚLONY ZAWARTYCH Z PRACOWNIKIEM</t>
  </si>
  <si>
    <t>Umowę można zawrzeć do:</t>
  </si>
  <si>
    <t>DATA2_ROBOCZA</t>
  </si>
  <si>
    <t>DATA3_ROBOCZA</t>
  </si>
  <si>
    <t>DATA4_ROBOCZA</t>
  </si>
  <si>
    <t>DATA5_ROBOCZA</t>
  </si>
  <si>
    <t>DATA6_ROBOCZA</t>
  </si>
  <si>
    <t>Dzień*</t>
  </si>
  <si>
    <t>Łączny czas trwania zawartych umów terminowych, 
wliczany do limitu:</t>
  </si>
  <si>
    <t>* Jeżeli data nie została wybrana z rozwijanego menu, lecz wprowadzona z klawiatury, pamiętaj, aby w celu uzyskania prawidłowego wyniku zatwierdzić wprowadzoną wartość klawiszem [Enter], względnie [Tab] lub strzałkami kursora.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</si>
</sst>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?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0" fontId="1" fillId="0" borderId="0" xfId="0" applyFont="1"/>
    <xf numFmtId="0" fontId="0" fillId="0" borderId="0" xfId="0" quotePrefix="1"/>
    <xf numFmtId="15" fontId="0" fillId="0" borderId="0" xfId="0" applyNumberFormat="1"/>
    <xf numFmtId="164" fontId="0" fillId="0" borderId="0" xfId="0" quotePrefix="1" applyNumberFormat="1"/>
    <xf numFmtId="164" fontId="0" fillId="0" borderId="0" xfId="0" applyNumberFormat="1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1" fillId="2" borderId="0" xfId="0" applyFont="1" applyFill="1" applyProtection="1">
      <protection hidden="1"/>
    </xf>
    <xf numFmtId="0" fontId="0" fillId="3" borderId="1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164" fontId="0" fillId="3" borderId="6" xfId="0" applyNumberFormat="1" applyFill="1" applyBorder="1" applyAlignment="1" applyProtection="1">
      <alignment horizontal="center" vertical="center"/>
      <protection locked="0" hidden="1"/>
    </xf>
    <xf numFmtId="164" fontId="0" fillId="3" borderId="6" xfId="0" applyNumberFormat="1" applyFill="1" applyBorder="1" applyAlignment="1" applyProtection="1">
      <alignment horizontal="center"/>
      <protection locked="0" hidden="1"/>
    </xf>
    <xf numFmtId="0" fontId="4" fillId="3" borderId="7" xfId="0" applyFont="1" applyFill="1" applyBorder="1" applyProtection="1">
      <protection locked="0"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0" fillId="3" borderId="6" xfId="0" applyFill="1" applyBorder="1" applyAlignment="1" applyProtection="1">
      <alignment horizontal="center" vertical="center"/>
      <protection locked="0"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0" fillId="3" borderId="10" xfId="0" applyFill="1" applyBorder="1" applyAlignment="1" applyProtection="1">
      <alignment horizontal="left" vertical="center" wrapText="1"/>
      <protection hidden="1"/>
    </xf>
    <xf numFmtId="0" fontId="0" fillId="3" borderId="6" xfId="0" applyFill="1" applyBorder="1" applyAlignment="1" applyProtection="1">
      <alignment horizontal="left" vertical="center"/>
      <protection hidden="1"/>
    </xf>
    <xf numFmtId="0" fontId="0" fillId="3" borderId="10" xfId="0" applyFill="1" applyBorder="1" applyAlignment="1" applyProtection="1">
      <alignment horizontal="left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protection hidden="1"/>
    </xf>
    <xf numFmtId="0" fontId="1" fillId="3" borderId="9" xfId="0" applyFont="1" applyFill="1" applyBorder="1" applyAlignment="1" applyProtection="1">
      <protection hidden="1"/>
    </xf>
    <xf numFmtId="14" fontId="0" fillId="3" borderId="15" xfId="0" applyNumberFormat="1" applyFill="1" applyBorder="1" applyAlignment="1" applyProtection="1">
      <alignment horizontal="center" vertical="center" wrapText="1"/>
      <protection hidden="1"/>
    </xf>
    <xf numFmtId="14" fontId="0" fillId="3" borderId="16" xfId="0" applyNumberFormat="1" applyFill="1" applyBorder="1" applyAlignment="1" applyProtection="1">
      <alignment horizontal="center" vertical="center" wrapText="1"/>
      <protection hidden="1"/>
    </xf>
    <xf numFmtId="14" fontId="0" fillId="3" borderId="17" xfId="0" applyNumberFormat="1" applyFill="1" applyBorder="1" applyAlignment="1" applyProtection="1">
      <alignment horizontal="center" vertical="center" wrapText="1"/>
      <protection hidden="1"/>
    </xf>
    <xf numFmtId="14" fontId="0" fillId="3" borderId="19" xfId="0" applyNumberFormat="1" applyFill="1" applyBorder="1" applyAlignment="1" applyProtection="1">
      <alignment horizontal="center" vertical="center" wrapText="1"/>
      <protection hidden="1"/>
    </xf>
    <xf numFmtId="14" fontId="0" fillId="3" borderId="20" xfId="0" applyNumberFormat="1" applyFill="1" applyBorder="1" applyAlignment="1" applyProtection="1">
      <alignment horizontal="center" vertical="center" wrapText="1"/>
      <protection hidden="1"/>
    </xf>
    <xf numFmtId="14" fontId="0" fillId="3" borderId="21" xfId="0" applyNumberFormat="1" applyFill="1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left" vertical="center"/>
      <protection hidden="1"/>
    </xf>
    <xf numFmtId="0" fontId="0" fillId="3" borderId="13" xfId="0" applyFill="1" applyBorder="1" applyAlignment="1" applyProtection="1">
      <alignment horizontal="left" vertical="center"/>
      <protection hidden="1"/>
    </xf>
    <xf numFmtId="14" fontId="0" fillId="3" borderId="18" xfId="0" applyNumberFormat="1" applyFill="1" applyBorder="1" applyAlignment="1" applyProtection="1">
      <alignment horizontal="center" vertical="center" wrapText="1"/>
      <protection hidden="1"/>
    </xf>
    <xf numFmtId="14" fontId="0" fillId="3" borderId="4" xfId="0" applyNumberFormat="1" applyFill="1" applyBorder="1" applyAlignment="1" applyProtection="1">
      <alignment horizontal="center" vertical="center" wrapText="1"/>
      <protection hidden="1"/>
    </xf>
    <xf numFmtId="14" fontId="0" fillId="3" borderId="5" xfId="0" applyNumberForma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1" fillId="3" borderId="9" xfId="0" applyFont="1" applyFill="1" applyBorder="1" applyAlignment="1" applyProtection="1">
      <alignment horizontal="left"/>
      <protection hidden="1"/>
    </xf>
    <xf numFmtId="0" fontId="0" fillId="2" borderId="0" xfId="0" applyFill="1" applyAlignment="1" applyProtection="1">
      <alignment horizontal="left" vertical="top" wrapText="1"/>
      <protection hidden="1"/>
    </xf>
  </cellXfs>
  <cellStyles count="1">
    <cellStyle name="Normalny" xfId="0" builtinId="0"/>
  </cellStyles>
  <dxfs count="5">
    <dxf>
      <fill>
        <patternFill>
          <bgColor rgb="FF92D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4.9989318521683403E-2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B$6" lockText="1" noThreeD="1"/>
</file>

<file path=xl/ctrlProps/ctrlProp2.xml><?xml version="1.0" encoding="utf-8"?>
<formControlPr xmlns="http://schemas.microsoft.com/office/spreadsheetml/2009/9/main" objectType="CheckBox" fmlaLink="$B$12" lockText="1" noThreeD="1"/>
</file>

<file path=xl/ctrlProps/ctrlProp3.xml><?xml version="1.0" encoding="utf-8"?>
<formControlPr xmlns="http://schemas.microsoft.com/office/spreadsheetml/2009/9/main" objectType="CheckBox" fmlaLink="$B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4</xdr:row>
          <xdr:rowOff>190500</xdr:rowOff>
        </xdr:from>
        <xdr:to>
          <xdr:col>1</xdr:col>
          <xdr:colOff>428625</xdr:colOff>
          <xdr:row>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10</xdr:row>
          <xdr:rowOff>190500</xdr:rowOff>
        </xdr:from>
        <xdr:to>
          <xdr:col>1</xdr:col>
          <xdr:colOff>428625</xdr:colOff>
          <xdr:row>12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16</xdr:row>
          <xdr:rowOff>180975</xdr:rowOff>
        </xdr:from>
        <xdr:to>
          <xdr:col>1</xdr:col>
          <xdr:colOff>428625</xdr:colOff>
          <xdr:row>18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85725</xdr:rowOff>
    </xdr:from>
    <xdr:to>
      <xdr:col>5</xdr:col>
      <xdr:colOff>290984</xdr:colOff>
      <xdr:row>1</xdr:row>
      <xdr:rowOff>247650</xdr:rowOff>
    </xdr:to>
    <xdr:pic>
      <xdr:nvPicPr>
        <xdr:cNvPr id="6" name="Obraz 5" descr="http://www.portalkadrowy.pl/appFiles/site_42/other/images/xlogo.png.pagespeed.ic.WC--8PyvB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2786534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9"/>
  <sheetViews>
    <sheetView tabSelected="1" zoomScaleNormal="100" workbookViewId="0">
      <selection activeCell="C9" sqref="C9"/>
    </sheetView>
  </sheetViews>
  <sheetFormatPr defaultColWidth="0" defaultRowHeight="15" zeroHeight="1" x14ac:dyDescent="0.25"/>
  <cols>
    <col min="1" max="1" width="2.7109375" style="9" customWidth="1"/>
    <col min="2" max="2" width="9" style="10" customWidth="1"/>
    <col min="3" max="3" width="10.42578125" style="10" bestFit="1" customWidth="1"/>
    <col min="4" max="10" width="9.140625" style="10" customWidth="1"/>
    <col min="11" max="11" width="6.140625" style="10" customWidth="1"/>
    <col min="12" max="13" width="9.140625" style="10" customWidth="1"/>
    <col min="14" max="14" width="11.42578125" style="10" customWidth="1"/>
    <col min="15" max="15" width="11.85546875" style="10" customWidth="1"/>
    <col min="16" max="16" width="11.140625" style="10" customWidth="1"/>
    <col min="17" max="17" width="8" style="10" customWidth="1"/>
    <col min="18" max="21" width="11.85546875" style="10" customWidth="1"/>
    <col min="22" max="26" width="0" style="10" hidden="1" customWidth="1"/>
    <col min="27" max="16384" width="11.85546875" style="10" hidden="1"/>
  </cols>
  <sheetData>
    <row r="1" spans="2:26" ht="27.75" customHeight="1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2:26" ht="23.25" x14ac:dyDescent="0.35">
      <c r="B2" s="9"/>
      <c r="C2" s="9"/>
      <c r="D2" s="9"/>
      <c r="E2" s="9"/>
      <c r="F2" s="9"/>
      <c r="G2" s="9"/>
      <c r="H2" s="32" t="s">
        <v>0</v>
      </c>
      <c r="I2" s="32"/>
      <c r="J2" s="32"/>
      <c r="K2" s="32"/>
      <c r="L2" s="32"/>
      <c r="M2" s="32"/>
      <c r="N2" s="32"/>
      <c r="O2" s="32"/>
      <c r="P2" s="9"/>
      <c r="Q2" s="9"/>
      <c r="R2" s="9"/>
      <c r="S2" s="9"/>
      <c r="T2" s="9"/>
      <c r="U2" s="9"/>
      <c r="V2" s="9"/>
    </row>
    <row r="3" spans="2:26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2:26" ht="34.5" customHeight="1" x14ac:dyDescent="0.25">
      <c r="B4" s="11" t="s">
        <v>59</v>
      </c>
      <c r="C4" s="11"/>
      <c r="D4" s="11"/>
      <c r="E4" s="11"/>
      <c r="F4" s="11"/>
      <c r="G4" s="11"/>
      <c r="H4" s="11"/>
      <c r="I4" s="11"/>
      <c r="J4" s="11"/>
      <c r="K4" s="9"/>
      <c r="L4" s="11" t="s">
        <v>18</v>
      </c>
      <c r="M4" s="9"/>
      <c r="N4" s="9"/>
      <c r="O4" s="9"/>
      <c r="P4" s="9"/>
      <c r="Q4" s="9"/>
      <c r="R4" s="9"/>
      <c r="S4" s="9"/>
      <c r="T4" s="9"/>
      <c r="U4" s="9"/>
      <c r="V4" s="9"/>
    </row>
    <row r="5" spans="2:26" ht="15.75" thickBot="1" x14ac:dyDescent="0.3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2:26" x14ac:dyDescent="0.25">
      <c r="B6" s="31" t="b">
        <v>1</v>
      </c>
      <c r="C6" s="38" t="s">
        <v>53</v>
      </c>
      <c r="D6" s="38"/>
      <c r="E6" s="38"/>
      <c r="F6" s="38"/>
      <c r="G6" s="38"/>
      <c r="H6" s="38"/>
      <c r="I6" s="38"/>
      <c r="J6" s="39"/>
      <c r="K6" s="9"/>
      <c r="L6" s="51" t="s">
        <v>28</v>
      </c>
      <c r="M6" s="52"/>
      <c r="N6" s="52"/>
      <c r="O6" s="52"/>
      <c r="P6" s="52"/>
      <c r="Q6" s="52"/>
      <c r="R6" s="52"/>
      <c r="S6" s="52"/>
      <c r="T6" s="53"/>
      <c r="U6" s="9"/>
      <c r="V6" s="9"/>
      <c r="W6" s="9"/>
      <c r="X6" s="9"/>
      <c r="Y6" s="9"/>
      <c r="Z6" s="9"/>
    </row>
    <row r="7" spans="2:26" ht="7.5" customHeight="1" x14ac:dyDescent="0.25">
      <c r="B7" s="12"/>
      <c r="C7" s="13"/>
      <c r="D7" s="13"/>
      <c r="E7" s="13"/>
      <c r="F7" s="13"/>
      <c r="G7" s="13"/>
      <c r="H7" s="13"/>
      <c r="I7" s="13"/>
      <c r="J7" s="14"/>
      <c r="K7" s="9"/>
      <c r="L7" s="33" t="s">
        <v>67</v>
      </c>
      <c r="M7" s="34"/>
      <c r="N7" s="34"/>
      <c r="O7" s="34"/>
      <c r="P7" s="34"/>
      <c r="Q7" s="34"/>
      <c r="R7" s="36" t="str">
        <f>Arkusz2!AA14</f>
        <v>0 miesięcy</v>
      </c>
      <c r="S7" s="36"/>
      <c r="T7" s="37"/>
      <c r="U7" s="9"/>
      <c r="V7" s="9"/>
      <c r="W7" s="9"/>
      <c r="X7" s="9"/>
      <c r="Y7" s="9"/>
      <c r="Z7" s="9"/>
    </row>
    <row r="8" spans="2:26" ht="15" customHeight="1" x14ac:dyDescent="0.25">
      <c r="B8" s="12"/>
      <c r="C8" s="28" t="s">
        <v>1</v>
      </c>
      <c r="D8" s="28" t="s">
        <v>2</v>
      </c>
      <c r="E8" s="28" t="s">
        <v>3</v>
      </c>
      <c r="F8" s="13"/>
      <c r="G8" s="29" t="s">
        <v>1</v>
      </c>
      <c r="H8" s="29" t="s">
        <v>2</v>
      </c>
      <c r="I8" s="29" t="s">
        <v>66</v>
      </c>
      <c r="J8" s="14"/>
      <c r="K8" s="25"/>
      <c r="L8" s="35"/>
      <c r="M8" s="34"/>
      <c r="N8" s="34"/>
      <c r="O8" s="34"/>
      <c r="P8" s="34"/>
      <c r="Q8" s="34"/>
      <c r="R8" s="36"/>
      <c r="S8" s="36"/>
      <c r="T8" s="37"/>
      <c r="U8" s="9"/>
      <c r="V8" s="9"/>
      <c r="W8" s="9"/>
      <c r="X8" s="9"/>
      <c r="Y8" s="9"/>
      <c r="Z8" s="9"/>
    </row>
    <row r="9" spans="2:26" ht="15" customHeight="1" x14ac:dyDescent="0.25">
      <c r="B9" s="15" t="s">
        <v>4</v>
      </c>
      <c r="C9" s="20"/>
      <c r="D9" s="21"/>
      <c r="E9" s="22"/>
      <c r="F9" s="16" t="s">
        <v>5</v>
      </c>
      <c r="G9" s="20"/>
      <c r="H9" s="22"/>
      <c r="I9" s="22"/>
      <c r="J9" s="14"/>
      <c r="K9" s="25"/>
      <c r="L9" s="35"/>
      <c r="M9" s="34"/>
      <c r="N9" s="34"/>
      <c r="O9" s="34"/>
      <c r="P9" s="34"/>
      <c r="Q9" s="34"/>
      <c r="R9" s="36"/>
      <c r="S9" s="36"/>
      <c r="T9" s="37"/>
      <c r="U9" s="9"/>
      <c r="V9" s="9"/>
      <c r="W9" s="9"/>
      <c r="X9" s="9"/>
      <c r="Y9" s="9"/>
      <c r="Z9" s="9"/>
    </row>
    <row r="10" spans="2:26" ht="6.75" customHeight="1" thickBot="1" x14ac:dyDescent="0.3">
      <c r="B10" s="17"/>
      <c r="C10" s="18"/>
      <c r="D10" s="18"/>
      <c r="E10" s="18"/>
      <c r="F10" s="18"/>
      <c r="G10" s="18"/>
      <c r="H10" s="18"/>
      <c r="I10" s="18"/>
      <c r="J10" s="19"/>
      <c r="K10" s="25"/>
      <c r="L10" s="33" t="s">
        <v>60</v>
      </c>
      <c r="M10" s="34"/>
      <c r="N10" s="34"/>
      <c r="O10" s="34"/>
      <c r="P10" s="34"/>
      <c r="Q10" s="34"/>
      <c r="R10" s="40" t="str">
        <f>Arkusz2!AD24</f>
        <v>brak danych</v>
      </c>
      <c r="S10" s="41"/>
      <c r="T10" s="42"/>
      <c r="U10" s="9"/>
      <c r="V10" s="9"/>
      <c r="W10" s="9"/>
      <c r="X10" s="9"/>
      <c r="Y10" s="9"/>
      <c r="Z10" s="9"/>
    </row>
    <row r="11" spans="2:26" ht="15.75" thickBot="1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35"/>
      <c r="M11" s="34"/>
      <c r="N11" s="34"/>
      <c r="O11" s="34"/>
      <c r="P11" s="34"/>
      <c r="Q11" s="34"/>
      <c r="R11" s="43"/>
      <c r="S11" s="44"/>
      <c r="T11" s="45"/>
      <c r="U11" s="9"/>
      <c r="V11" s="9"/>
      <c r="W11" s="9"/>
      <c r="X11" s="9"/>
      <c r="Y11" s="9"/>
      <c r="Z11" s="9"/>
    </row>
    <row r="12" spans="2:26" x14ac:dyDescent="0.25">
      <c r="B12" s="23" t="b">
        <v>0</v>
      </c>
      <c r="C12" s="38" t="s">
        <v>54</v>
      </c>
      <c r="D12" s="38"/>
      <c r="E12" s="38"/>
      <c r="F12" s="38"/>
      <c r="G12" s="38"/>
      <c r="H12" s="38"/>
      <c r="I12" s="38"/>
      <c r="J12" s="39"/>
      <c r="K12" s="9"/>
      <c r="L12" s="33" t="s">
        <v>57</v>
      </c>
      <c r="M12" s="34"/>
      <c r="N12" s="34"/>
      <c r="O12" s="34"/>
      <c r="P12" s="34"/>
      <c r="Q12" s="34"/>
      <c r="R12" s="40" t="str">
        <f>Arkusz2!AB25</f>
        <v>Limit czasowy nie jest przekroczony</v>
      </c>
      <c r="S12" s="41"/>
      <c r="T12" s="42"/>
      <c r="U12" s="9"/>
      <c r="V12" s="9"/>
      <c r="W12" s="9"/>
      <c r="X12" s="9"/>
      <c r="Y12" s="9"/>
      <c r="Z12" s="9"/>
    </row>
    <row r="13" spans="2:26" ht="6" customHeight="1" thickBot="1" x14ac:dyDescent="0.3">
      <c r="B13" s="12"/>
      <c r="C13" s="13"/>
      <c r="D13" s="13"/>
      <c r="E13" s="13"/>
      <c r="F13" s="13"/>
      <c r="G13" s="13"/>
      <c r="H13" s="13"/>
      <c r="I13" s="13"/>
      <c r="J13" s="14"/>
      <c r="K13" s="9"/>
      <c r="L13" s="46"/>
      <c r="M13" s="47"/>
      <c r="N13" s="47"/>
      <c r="O13" s="47"/>
      <c r="P13" s="47"/>
      <c r="Q13" s="47"/>
      <c r="R13" s="48"/>
      <c r="S13" s="49"/>
      <c r="T13" s="50"/>
      <c r="U13" s="9"/>
      <c r="V13" s="9"/>
      <c r="W13" s="9"/>
      <c r="X13" s="9"/>
      <c r="Y13" s="9"/>
      <c r="Z13" s="9"/>
    </row>
    <row r="14" spans="2:26" x14ac:dyDescent="0.25">
      <c r="B14" s="12"/>
      <c r="C14" s="28" t="s">
        <v>1</v>
      </c>
      <c r="D14" s="28" t="s">
        <v>2</v>
      </c>
      <c r="E14" s="28" t="s">
        <v>3</v>
      </c>
      <c r="F14" s="13"/>
      <c r="G14" s="28" t="s">
        <v>1</v>
      </c>
      <c r="H14" s="28" t="s">
        <v>2</v>
      </c>
      <c r="I14" s="28" t="s">
        <v>66</v>
      </c>
      <c r="J14" s="14"/>
      <c r="K14" s="26"/>
      <c r="L14" s="9"/>
      <c r="M14" s="9"/>
      <c r="N14" s="9"/>
      <c r="O14" s="9"/>
      <c r="P14" s="9"/>
      <c r="Q14" s="9"/>
      <c r="R14" s="9"/>
      <c r="S14" s="9"/>
      <c r="T14" s="9"/>
      <c r="U14" s="24"/>
      <c r="V14" s="9"/>
      <c r="W14" s="9"/>
      <c r="X14" s="9"/>
      <c r="Y14" s="9"/>
      <c r="Z14" s="9"/>
    </row>
    <row r="15" spans="2:26" ht="15" customHeight="1" x14ac:dyDescent="0.25">
      <c r="B15" s="15" t="s">
        <v>4</v>
      </c>
      <c r="C15" s="20"/>
      <c r="D15" s="22"/>
      <c r="E15" s="22"/>
      <c r="F15" s="16" t="s">
        <v>5</v>
      </c>
      <c r="G15" s="20"/>
      <c r="H15" s="22"/>
      <c r="I15" s="22"/>
      <c r="J15" s="14"/>
      <c r="K15" s="26"/>
      <c r="L15" s="54" t="s">
        <v>68</v>
      </c>
      <c r="M15" s="54"/>
      <c r="N15" s="54"/>
      <c r="O15" s="54"/>
      <c r="P15" s="54"/>
      <c r="Q15" s="54"/>
      <c r="R15" s="54"/>
      <c r="S15" s="54"/>
      <c r="T15" s="54"/>
      <c r="U15" s="24"/>
      <c r="V15" s="9"/>
      <c r="W15" s="9"/>
      <c r="X15" s="9"/>
      <c r="Y15" s="9"/>
      <c r="Z15" s="9"/>
    </row>
    <row r="16" spans="2:26" ht="8.25" customHeight="1" thickBot="1" x14ac:dyDescent="0.3">
      <c r="B16" s="17"/>
      <c r="C16" s="18"/>
      <c r="D16" s="18"/>
      <c r="E16" s="18"/>
      <c r="F16" s="18"/>
      <c r="G16" s="18"/>
      <c r="H16" s="18"/>
      <c r="I16" s="18"/>
      <c r="J16" s="19"/>
      <c r="K16" s="26"/>
      <c r="L16" s="54"/>
      <c r="M16" s="54"/>
      <c r="N16" s="54"/>
      <c r="O16" s="54"/>
      <c r="P16" s="54"/>
      <c r="Q16" s="54"/>
      <c r="R16" s="54"/>
      <c r="S16" s="54"/>
      <c r="T16" s="54"/>
      <c r="U16" s="24"/>
      <c r="V16" s="9"/>
      <c r="W16" s="9"/>
      <c r="X16" s="9"/>
      <c r="Y16" s="9"/>
      <c r="Z16" s="9"/>
    </row>
    <row r="17" spans="1:26" ht="15.75" thickBo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54"/>
      <c r="M17" s="54"/>
      <c r="N17" s="54"/>
      <c r="O17" s="54"/>
      <c r="P17" s="54"/>
      <c r="Q17" s="54"/>
      <c r="R17" s="54"/>
      <c r="S17" s="54"/>
      <c r="T17" s="54"/>
      <c r="U17" s="24"/>
      <c r="V17" s="9"/>
      <c r="W17" s="9"/>
      <c r="X17" s="9"/>
      <c r="Y17" s="9"/>
      <c r="Z17" s="9"/>
    </row>
    <row r="18" spans="1:26" x14ac:dyDescent="0.25">
      <c r="B18" s="23" t="b">
        <v>0</v>
      </c>
      <c r="C18" s="38" t="s">
        <v>55</v>
      </c>
      <c r="D18" s="38"/>
      <c r="E18" s="38"/>
      <c r="F18" s="38"/>
      <c r="G18" s="38"/>
      <c r="H18" s="38"/>
      <c r="I18" s="38"/>
      <c r="J18" s="39"/>
      <c r="K18" s="9"/>
      <c r="L18" s="54"/>
      <c r="M18" s="54"/>
      <c r="N18" s="54"/>
      <c r="O18" s="54"/>
      <c r="P18" s="54"/>
      <c r="Q18" s="54"/>
      <c r="R18" s="54"/>
      <c r="S18" s="54"/>
      <c r="T18" s="54"/>
      <c r="U18" s="24"/>
      <c r="V18" s="9"/>
      <c r="W18" s="9"/>
      <c r="X18" s="9"/>
      <c r="Y18" s="9"/>
      <c r="Z18" s="9"/>
    </row>
    <row r="19" spans="1:26" ht="8.25" customHeight="1" x14ac:dyDescent="0.25">
      <c r="B19" s="12"/>
      <c r="C19" s="13"/>
      <c r="D19" s="13"/>
      <c r="E19" s="13"/>
      <c r="F19" s="13"/>
      <c r="G19" s="13"/>
      <c r="H19" s="13"/>
      <c r="I19" s="13"/>
      <c r="J19" s="14"/>
      <c r="K19" s="9"/>
      <c r="L19" s="9"/>
      <c r="M19" s="9"/>
      <c r="N19" s="9"/>
      <c r="O19" s="9"/>
      <c r="P19" s="9"/>
      <c r="Q19" s="9"/>
      <c r="R19" s="9"/>
      <c r="S19" s="9"/>
      <c r="T19" s="9"/>
      <c r="U19" s="24"/>
      <c r="V19" s="9"/>
      <c r="W19" s="9"/>
      <c r="X19" s="9"/>
      <c r="Y19" s="9"/>
      <c r="Z19" s="9"/>
    </row>
    <row r="20" spans="1:26" x14ac:dyDescent="0.25">
      <c r="B20" s="12"/>
      <c r="C20" s="30" t="s">
        <v>1</v>
      </c>
      <c r="D20" s="30" t="s">
        <v>2</v>
      </c>
      <c r="E20" s="30" t="s">
        <v>3</v>
      </c>
      <c r="F20" s="13"/>
      <c r="G20" s="30" t="s">
        <v>1</v>
      </c>
      <c r="H20" s="30" t="s">
        <v>2</v>
      </c>
      <c r="I20" s="30" t="s">
        <v>66</v>
      </c>
      <c r="J20" s="14"/>
      <c r="K20" s="26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5">
      <c r="B21" s="15" t="s">
        <v>4</v>
      </c>
      <c r="C21" s="27"/>
      <c r="D21" s="21"/>
      <c r="E21" s="21"/>
      <c r="F21" s="16" t="s">
        <v>5</v>
      </c>
      <c r="G21" s="27"/>
      <c r="H21" s="21"/>
      <c r="I21" s="21"/>
      <c r="J21" s="14"/>
      <c r="K21" s="26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6" ht="8.25" customHeight="1" thickBot="1" x14ac:dyDescent="0.3">
      <c r="B22" s="17"/>
      <c r="C22" s="18"/>
      <c r="D22" s="18"/>
      <c r="E22" s="18"/>
      <c r="F22" s="18"/>
      <c r="G22" s="18"/>
      <c r="H22" s="18"/>
      <c r="I22" s="18"/>
      <c r="J22" s="19"/>
      <c r="K22" s="26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6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6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6" hidden="1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U25" s="9"/>
      <c r="V25" s="9"/>
    </row>
    <row r="26" spans="1:26" ht="8.25" hidden="1" customHeight="1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U26" s="9"/>
      <c r="V26" s="9"/>
    </row>
    <row r="27" spans="1:26" hidden="1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U27" s="9"/>
      <c r="V27" s="9"/>
    </row>
    <row r="28" spans="1:26" hidden="1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26" ht="11.25" hidden="1" customHeight="1" x14ac:dyDescent="0.25">
      <c r="A29" s="10"/>
      <c r="K29" s="9"/>
    </row>
    <row r="30" spans="1:26" ht="11.25" hidden="1" customHeight="1" x14ac:dyDescent="0.25">
      <c r="A30" s="10"/>
      <c r="K30" s="9"/>
    </row>
    <row r="31" spans="1:26" hidden="1" x14ac:dyDescent="0.25">
      <c r="A31" s="10"/>
      <c r="K31" s="9"/>
    </row>
    <row r="32" spans="1:26" hidden="1" x14ac:dyDescent="0.25">
      <c r="A32" s="10"/>
      <c r="K32" s="9"/>
    </row>
    <row r="33" spans="1:11" ht="10.5" hidden="1" customHeight="1" x14ac:dyDescent="0.25">
      <c r="A33" s="10"/>
      <c r="K33" s="9"/>
    </row>
    <row r="34" spans="1:11" ht="11.25" hidden="1" customHeight="1" x14ac:dyDescent="0.25">
      <c r="A34" s="10"/>
      <c r="K34" s="9"/>
    </row>
    <row r="35" spans="1:11" ht="9" hidden="1" customHeight="1" x14ac:dyDescent="0.25">
      <c r="A35" s="10"/>
      <c r="K35" s="9"/>
    </row>
    <row r="36" spans="1:11" hidden="1" x14ac:dyDescent="0.25">
      <c r="A36" s="10"/>
      <c r="K36" s="9"/>
    </row>
    <row r="37" spans="1:11" hidden="1" x14ac:dyDescent="0.25">
      <c r="A37" s="10"/>
      <c r="K37" s="9"/>
    </row>
    <row r="38" spans="1:11" hidden="1" x14ac:dyDescent="0.25">
      <c r="A38" s="10"/>
      <c r="K38" s="9"/>
    </row>
    <row r="39" spans="1:11" hidden="1" x14ac:dyDescent="0.25">
      <c r="A39" s="10"/>
      <c r="K39" s="9"/>
    </row>
    <row r="40" spans="1:11" hidden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idden="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5" hidden="1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5" hidden="1" customHeigh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5" hidden="1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" hidden="1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5" hidden="1" customHeight="1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5" hidden="1" customHeight="1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ht="15" hidden="1" customHeight="1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21" ht="15" hidden="1" customHeight="1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2:21" ht="15" hidden="1" customHeigh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2:21" ht="15" hidden="1" customHeigh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2:21" hidden="1" x14ac:dyDescent="0.25"/>
    <row r="53" spans="2:21" hidden="1" x14ac:dyDescent="0.25"/>
    <row r="54" spans="2:21" hidden="1" x14ac:dyDescent="0.25"/>
    <row r="55" spans="2:21" hidden="1" x14ac:dyDescent="0.25"/>
    <row r="56" spans="2:21" hidden="1" x14ac:dyDescent="0.25"/>
    <row r="57" spans="2:2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2:2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2:2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</sheetData>
  <sheetProtection algorithmName="SHA-512" hashValue="K+fWWan1BlcrjpK0Y6OX8T7gbGDTAbJG9WyMEU5FPTQ4lUhTIaNaXqDN2/zB1342rWbAySqNLiiAdzkaQr8FXg==" saltValue="XTiQer+y0JfTh5irloar/w==" spinCount="100000" sheet="1" objects="1" scenarios="1" selectLockedCells="1"/>
  <mergeCells count="11">
    <mergeCell ref="L7:Q9"/>
    <mergeCell ref="R7:T9"/>
    <mergeCell ref="C18:J18"/>
    <mergeCell ref="C6:J6"/>
    <mergeCell ref="C12:J12"/>
    <mergeCell ref="L10:Q11"/>
    <mergeCell ref="R10:T11"/>
    <mergeCell ref="L12:Q13"/>
    <mergeCell ref="R12:T13"/>
    <mergeCell ref="L6:T6"/>
    <mergeCell ref="L15:T18"/>
  </mergeCells>
  <conditionalFormatting sqref="B7:J10">
    <cfRule type="expression" dxfId="4" priority="11">
      <formula>$B$6&lt;&gt;TRUE</formula>
    </cfRule>
  </conditionalFormatting>
  <conditionalFormatting sqref="B13:J16">
    <cfRule type="expression" dxfId="3" priority="9">
      <formula>OR($B$6&lt;&gt;TRUE,$B$12&lt;&gt;TRUE)</formula>
    </cfRule>
  </conditionalFormatting>
  <conditionalFormatting sqref="B19:J20 B22:J22 B21 J21">
    <cfRule type="expression" dxfId="2" priority="8">
      <formula>OR($B$6&lt;&gt;TRUE,$B$12&lt;&gt;TRUE,$B$18&lt;&gt;TRUE)</formula>
    </cfRule>
  </conditionalFormatting>
  <conditionalFormatting sqref="C21:I21">
    <cfRule type="expression" dxfId="1" priority="3">
      <formula>OR($B$6&lt;&gt;TRUE,$B$12&lt;&gt;TRUE,$B$18&lt;&gt;TRUE)</formula>
    </cfRule>
  </conditionalFormatting>
  <conditionalFormatting sqref="L10:T11">
    <cfRule type="expression" dxfId="0" priority="1">
      <formula>$R$10&lt;&gt;"brak danych"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190500</xdr:colOff>
                    <xdr:row>4</xdr:row>
                    <xdr:rowOff>190500</xdr:rowOff>
                  </from>
                  <to>
                    <xdr:col>1</xdr:col>
                    <xdr:colOff>428625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190500</xdr:colOff>
                    <xdr:row>10</xdr:row>
                    <xdr:rowOff>190500</xdr:rowOff>
                  </from>
                  <to>
                    <xdr:col>1</xdr:col>
                    <xdr:colOff>428625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190500</xdr:colOff>
                    <xdr:row>16</xdr:row>
                    <xdr:rowOff>180975</xdr:rowOff>
                  </from>
                  <to>
                    <xdr:col>1</xdr:col>
                    <xdr:colOff>428625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OFFSET(Arkusz2!$A$44:$A$55,0,0,COUNT(Arkusz2!$A$44:$A$55))</xm:f>
          </x14:formula1>
          <xm:sqref>D9</xm:sqref>
        </x14:dataValidation>
        <x14:dataValidation type="list" allowBlank="1" showInputMessage="1" showErrorMessage="1">
          <x14:formula1>
            <xm:f>OFFSET(Arkusz2!$B$44:$B$55,0,0,COUNT(Arkusz2!$B$44:$B$55))</xm:f>
          </x14:formula1>
          <xm:sqref>H9</xm:sqref>
        </x14:dataValidation>
        <x14:dataValidation type="list" allowBlank="1" showInputMessage="1" showErrorMessage="1">
          <x14:formula1>
            <xm:f>OFFSET(Arkusz2!$D$44:$D$55,0,0,COUNT(Arkusz2!$D$44:$D$55))</xm:f>
          </x14:formula1>
          <xm:sqref>H15</xm:sqref>
        </x14:dataValidation>
        <x14:dataValidation type="list" allowBlank="1" showInputMessage="1" showErrorMessage="1">
          <x14:formula1>
            <xm:f>OFFSET(Arkusz2!$C$44:$C$55,0,0,COUNT(Arkusz2!$C$44:$C$55))</xm:f>
          </x14:formula1>
          <xm:sqref>D15 D21 H21</xm:sqref>
        </x14:dataValidation>
        <x14:dataValidation type="list" allowBlank="1" showInputMessage="1" showErrorMessage="1">
          <x14:formula1>
            <xm:f>OFFSET(Arkusz2!A2:A46,0,0,COUNT(Arkusz2!A2:A46))</xm:f>
          </x14:formula1>
          <xm:sqref>C9</xm:sqref>
        </x14:dataValidation>
        <x14:dataValidation type="list" allowBlank="1" showInputMessage="1" showErrorMessage="1">
          <x14:formula1>
            <xm:f>OFFSET(Arkusz2!K2:K59,0,0,COUNT(Arkusz2!K2:K59))</xm:f>
          </x14:formula1>
          <xm:sqref>G15</xm:sqref>
        </x14:dataValidation>
        <x14:dataValidation type="list" allowBlank="1" showInputMessage="1" showErrorMessage="1">
          <x14:formula1>
            <xm:f>OFFSET(Arkusz2!I2:I59,0,0,COUNT(Arkusz2!I2:I59))</xm:f>
          </x14:formula1>
          <xm:sqref>G9</xm:sqref>
        </x14:dataValidation>
        <x14:dataValidation type="list" allowBlank="1" showInputMessage="1" showErrorMessage="1">
          <x14:formula1>
            <xm:f>OFFSET(Arkusz2!P4:P53,0,0,COUNT(Arkusz2!P4:P53))</xm:f>
          </x14:formula1>
          <xm:sqref>E9</xm:sqref>
        </x14:dataValidation>
        <x14:dataValidation type="list" allowBlank="1" showInputMessage="1" showErrorMessage="1">
          <x14:formula1>
            <xm:f>OFFSET(Arkusz2!Q4:Q53,0,0,COUNT(Arkusz2!Q4:Q53))</xm:f>
          </x14:formula1>
          <xm:sqref>I9</xm:sqref>
        </x14:dataValidation>
        <x14:dataValidation type="list" allowBlank="1" showInputMessage="1" showErrorMessage="1">
          <x14:formula1>
            <xm:f>OFFSET(Arkusz2!R4:R53,0,0,COUNT(Arkusz2!R4:R53))</xm:f>
          </x14:formula1>
          <xm:sqref>E15</xm:sqref>
        </x14:dataValidation>
        <x14:dataValidation type="list" allowBlank="1" showInputMessage="1" showErrorMessage="1">
          <x14:formula1>
            <xm:f>OFFSET(Arkusz2!S4:S53,0,0,COUNT(Arkusz2!S4:S53))</xm:f>
          </x14:formula1>
          <xm:sqref>I15</xm:sqref>
        </x14:dataValidation>
        <x14:dataValidation type="list" allowBlank="1" showInputMessage="1" showErrorMessage="1">
          <x14:formula1>
            <xm:f>OFFSET(Arkusz2!E2:E30,0,0,COUNT(Arkusz2!E2:E30))</xm:f>
          </x14:formula1>
          <xm:sqref>C15</xm:sqref>
        </x14:dataValidation>
        <x14:dataValidation type="list" allowBlank="1" showInputMessage="1" showErrorMessage="1">
          <x14:formula1>
            <xm:f>OFFSET(Arkusz2!G2:G36,0,0,COUNT(Arkusz2!G2:G36))</xm:f>
          </x14:formula1>
          <xm:sqref>C21</xm:sqref>
        </x14:dataValidation>
        <x14:dataValidation type="list" allowBlank="1" showInputMessage="1" showErrorMessage="1">
          <x14:formula1>
            <xm:f>OFFSET(Arkusz2!M2:M36,0,0,COUNT(Arkusz2!M2:M36))</xm:f>
          </x14:formula1>
          <xm:sqref>G21</xm:sqref>
        </x14:dataValidation>
        <x14:dataValidation type="list" allowBlank="1" showInputMessage="1" showErrorMessage="1">
          <x14:formula1>
            <xm:f>OFFSET(Arkusz2!T4:T36,0,0,COUNT(Arkusz2!T4:T36))</xm:f>
          </x14:formula1>
          <xm:sqref>E21</xm:sqref>
        </x14:dataValidation>
        <x14:dataValidation type="list" allowBlank="1" showInputMessage="1" showErrorMessage="1">
          <x14:formula1>
            <xm:f>OFFSET(Arkusz2!U4:U36,0,0,COUNT(Arkusz2!U4:U36))</xm:f>
          </x14:formula1>
          <xm:sqref>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topLeftCell="Q1" zoomScale="115" zoomScaleNormal="115" workbookViewId="0">
      <selection activeCell="Y12" sqref="Y12"/>
    </sheetView>
  </sheetViews>
  <sheetFormatPr defaultRowHeight="15" x14ac:dyDescent="0.25"/>
  <cols>
    <col min="1" max="1" width="18.140625" bestFit="1" customWidth="1"/>
    <col min="2" max="2" width="11.28515625" bestFit="1" customWidth="1"/>
    <col min="3" max="3" width="19.5703125" bestFit="1" customWidth="1"/>
    <col min="4" max="7" width="19.5703125" customWidth="1"/>
    <col min="8" max="8" width="16.140625" bestFit="1" customWidth="1"/>
    <col min="9" max="9" width="16.140625" customWidth="1"/>
    <col min="10" max="10" width="16.140625" bestFit="1" customWidth="1"/>
    <col min="11" max="11" width="16.140625" customWidth="1"/>
    <col min="12" max="12" width="16.140625" bestFit="1" customWidth="1"/>
    <col min="16" max="16" width="11.28515625" bestFit="1" customWidth="1"/>
    <col min="23" max="23" width="11.28515625" bestFit="1" customWidth="1"/>
    <col min="24" max="24" width="20.7109375" bestFit="1" customWidth="1"/>
    <col min="25" max="25" width="16" customWidth="1"/>
    <col min="26" max="26" width="16.7109375" customWidth="1"/>
    <col min="27" max="29" width="11.28515625" bestFit="1" customWidth="1"/>
    <col min="31" max="31" width="17" bestFit="1" customWidth="1"/>
    <col min="33" max="33" width="10.5703125" customWidth="1"/>
    <col min="34" max="34" width="17" bestFit="1" customWidth="1"/>
  </cols>
  <sheetData>
    <row r="1" spans="1:35" x14ac:dyDescent="0.25">
      <c r="A1" s="4" t="s">
        <v>6</v>
      </c>
      <c r="C1" t="s">
        <v>17</v>
      </c>
      <c r="D1" t="s">
        <v>39</v>
      </c>
      <c r="E1" t="s">
        <v>10</v>
      </c>
      <c r="F1" t="s">
        <v>40</v>
      </c>
      <c r="G1" t="s">
        <v>10</v>
      </c>
      <c r="H1" s="4" t="s">
        <v>7</v>
      </c>
      <c r="I1" s="4" t="s">
        <v>10</v>
      </c>
      <c r="J1" s="4" t="s">
        <v>9</v>
      </c>
      <c r="K1" s="4" t="s">
        <v>10</v>
      </c>
      <c r="L1" s="4" t="s">
        <v>8</v>
      </c>
      <c r="M1" s="4" t="s">
        <v>10</v>
      </c>
      <c r="P1" s="4" t="s">
        <v>11</v>
      </c>
      <c r="Q1" s="4" t="s">
        <v>12</v>
      </c>
      <c r="R1" s="4" t="s">
        <v>13</v>
      </c>
      <c r="S1" s="4" t="s">
        <v>14</v>
      </c>
      <c r="T1" s="4" t="s">
        <v>15</v>
      </c>
      <c r="U1" s="4" t="s">
        <v>16</v>
      </c>
      <c r="W1" s="1">
        <v>42422</v>
      </c>
      <c r="X1" s="4" t="s">
        <v>19</v>
      </c>
      <c r="Y1" s="4" t="s">
        <v>20</v>
      </c>
      <c r="Z1" s="4" t="s">
        <v>21</v>
      </c>
      <c r="AA1" s="4" t="s">
        <v>22</v>
      </c>
      <c r="AB1" s="4" t="s">
        <v>23</v>
      </c>
      <c r="AC1" s="4" t="s">
        <v>24</v>
      </c>
      <c r="AE1" s="4" t="s">
        <v>61</v>
      </c>
      <c r="AF1" s="4" t="s">
        <v>62</v>
      </c>
      <c r="AG1" s="4" t="s">
        <v>63</v>
      </c>
      <c r="AH1" s="4" t="s">
        <v>64</v>
      </c>
      <c r="AI1" s="4" t="s">
        <v>65</v>
      </c>
    </row>
    <row r="2" spans="1:35" x14ac:dyDescent="0.25">
      <c r="A2" s="3">
        <f ca="1">IF(Arkusz1!$B$6=FALSE,"",(YEAR(TODAY())+ROW()-12))</f>
        <v>2006</v>
      </c>
      <c r="B2" s="3" t="str">
        <f t="shared" ref="B2:B22" ca="1" si="0">IF(YEAR(TODAY())+ROW()-12&gt;=2016,YEAR(TODAY())+ROW()-12,"")</f>
        <v/>
      </c>
      <c r="C2">
        <f t="shared" ref="C2:C22" ca="1" si="1">IFERROR(SMALL($B$2:$B$22,ROW()-1),"")</f>
        <v>2016</v>
      </c>
      <c r="D2" t="str">
        <f>IF(Arkusz1!$B$12=FALSE,"",IFERROR(IF(OR($A2&lt;Arkusz1!$G$9,Arkusz1!$G$9=""),"",$A2),""))</f>
        <v/>
      </c>
      <c r="E2" t="str">
        <f>IFERROR(SMALL($D$2:$D$22,ROW()-1),"")</f>
        <v/>
      </c>
      <c r="F2" t="str">
        <f>IF(Arkusz1!$B$18=FALSE,"",IFERROR(IF(OR($A2&lt;Arkusz1!$G$15,Arkusz1!$G$15=""),"",$A2),""))</f>
        <v/>
      </c>
      <c r="G2" t="str">
        <f t="shared" ref="G2:G22" si="2">IFERROR(SMALL($F$2:$F$22,ROW()-1),"")</f>
        <v/>
      </c>
      <c r="H2" t="str">
        <f ca="1">IF(OR($A2&lt;Arkusz1!$C$9,Arkusz1!$C$9=""),"",$A2)</f>
        <v/>
      </c>
      <c r="I2" t="str">
        <f t="shared" ref="I2:I22" ca="1" si="3">IFERROR(SMALL($H$2:$H$22,ROW()-1),"")</f>
        <v/>
      </c>
      <c r="J2" t="str">
        <f ca="1">IF(OR($A2&lt;Arkusz1!$C$15,Arkusz1!$C$15=""),"",$A2)</f>
        <v/>
      </c>
      <c r="K2" t="str">
        <f t="shared" ref="K2:M22" ca="1" si="4">IFERROR(SMALL(J$2:J$22,ROW()-1),"")</f>
        <v/>
      </c>
      <c r="L2" t="str">
        <f ca="1">IF(OR($A2&lt;Arkusz1!$C$21,Arkusz1!$C$21=""),"",$A2)</f>
        <v/>
      </c>
      <c r="M2" t="str">
        <f t="shared" ca="1" si="4"/>
        <v/>
      </c>
      <c r="P2" s="2">
        <f>DAY(DATE(Arkusz1!$C$9,Arkusz1!$D$9+1,1)-1)*(Arkusz1!D9&gt;0)</f>
        <v>0</v>
      </c>
      <c r="Q2" s="2">
        <f>DAY(DATE(Arkusz1!$G9,Arkusz1!$H$9+1,1)-1)*(Arkusz1!H9&gt;0)</f>
        <v>0</v>
      </c>
      <c r="R2" s="2">
        <f>DAY(DATE(Arkusz1!$C$15,Arkusz1!$D$15+1,1)-1)*(Arkusz1!D15&gt;0)</f>
        <v>0</v>
      </c>
      <c r="S2" s="2">
        <f>DAY(DATE(Arkusz1!$G15,Arkusz1!$H$15+1,1)-1)*(Arkusz1!H15&gt;0)</f>
        <v>0</v>
      </c>
      <c r="T2" s="2">
        <f>DAY(DATE(Arkusz1!$C$21,Arkusz1!$D$21+1,1)-1)*(Arkusz1!D21&gt;0)</f>
        <v>0</v>
      </c>
      <c r="U2" s="2">
        <f>DAY(DATE(Arkusz1!$G21,Arkusz1!$H$21+1,1)-1)*(Arkusz1!H21&gt;0)</f>
        <v>0</v>
      </c>
      <c r="X2" s="1">
        <f>IFERROR(DATE(Arkusz1!$C$9,Arkusz1!$D$9,Arkusz1!$E$9),0)</f>
        <v>0</v>
      </c>
      <c r="Y2" s="1">
        <f>IF(AF2=AE2+1,IF(AH2-AG2=1,AI2,AG2),AE2)</f>
        <v>0</v>
      </c>
      <c r="Z2" s="1">
        <f>IF(AF2=AE2+1,AH2,AF2)</f>
        <v>0</v>
      </c>
      <c r="AA2" s="1">
        <f>IF(OR(AH2-AG2=1,AF2-AE2=1),AI2,AG2)</f>
        <v>0</v>
      </c>
      <c r="AB2" s="1">
        <f>IFERROR(DATE(Arkusz1!$C$21,Arkusz1!$D$21,Arkusz1!$E$21),0)</f>
        <v>0</v>
      </c>
      <c r="AC2" s="1">
        <f>IFERROR(DATE(Arkusz1!$G$21,Arkusz1!$H$21,Arkusz1!$I$21),0)</f>
        <v>0</v>
      </c>
      <c r="AE2" s="3">
        <f>IFERROR(DATE(Arkusz1!$G$9,Arkusz1!$H$9,Arkusz1!$I$9),0)</f>
        <v>0</v>
      </c>
      <c r="AF2">
        <f>IFERROR(DATE(Arkusz1!$C$15,Arkusz1!$D$15,Arkusz1!$E$15),0)*(Arkusz1!B6=TRUE)*(Arkusz1!B12=TRUE)</f>
        <v>0</v>
      </c>
      <c r="AG2">
        <f>IFERROR(DATE(Arkusz1!$G$15,Arkusz1!$H$15,Arkusz1!$I$15),0)*(Arkusz1!B6=TRUE)*(Arkusz1!B12=TRUE)</f>
        <v>0</v>
      </c>
      <c r="AH2">
        <f>IFERROR(DATE(Arkusz1!$C$21,Arkusz1!$D$21,Arkusz1!$E$21),0)*(Arkusz1!B6=TRUE)*(Arkusz1!B12=TRUE)*(Arkusz1!B18=TRUE)</f>
        <v>0</v>
      </c>
      <c r="AI2">
        <f>IFERROR(DATE(Arkusz1!$G$21,Arkusz1!$H$21,Arkusz1!$I$21),0)*(Arkusz1!B6=TRUE)*(Arkusz1!B12=TRUE)*(Arkusz1!B18=TRUE)</f>
        <v>0</v>
      </c>
    </row>
    <row r="3" spans="1:35" x14ac:dyDescent="0.25">
      <c r="A3" s="3">
        <f ca="1">IF(Arkusz1!$B$6=FALSE,"",(YEAR(TODAY())+ROW()-12))</f>
        <v>2007</v>
      </c>
      <c r="B3" s="3" t="str">
        <f t="shared" ca="1" si="0"/>
        <v/>
      </c>
      <c r="C3">
        <f t="shared" ca="1" si="1"/>
        <v>2017</v>
      </c>
      <c r="D3" t="str">
        <f>IF(Arkusz1!$B$12=FALSE,"",IFERROR(IF(OR($A3&lt;Arkusz1!$G$9,Arkusz1!$G$9=""),"",$A3),""))</f>
        <v/>
      </c>
      <c r="E3" t="str">
        <f t="shared" ref="E3:E22" si="5">IFERROR(SMALL($D$2:$D$22,ROW()-1),"")</f>
        <v/>
      </c>
      <c r="F3" t="str">
        <f>IF(Arkusz1!$B$18=FALSE,"",IFERROR(IF(OR($A3&lt;Arkusz1!$G$15,Arkusz1!$G$15=""),"",$A3),""))</f>
        <v/>
      </c>
      <c r="G3" t="str">
        <f t="shared" si="2"/>
        <v/>
      </c>
      <c r="H3" t="str">
        <f ca="1">IF(OR($A3&lt;Arkusz1!$C$9,Arkusz1!$C$9=""),"",$A3)</f>
        <v/>
      </c>
      <c r="I3" t="str">
        <f t="shared" ca="1" si="3"/>
        <v/>
      </c>
      <c r="J3" t="str">
        <f ca="1">IF(OR($A3&lt;Arkusz1!$C$15,Arkusz1!$C$15=""),"",$A3)</f>
        <v/>
      </c>
      <c r="K3" t="str">
        <f t="shared" ca="1" si="4"/>
        <v/>
      </c>
      <c r="L3" t="str">
        <f ca="1">IF(OR($A3&lt;Arkusz1!$C$21,Arkusz1!$C$21=""),"",$A3)</f>
        <v/>
      </c>
      <c r="M3" t="str">
        <f t="shared" ca="1" si="4"/>
        <v/>
      </c>
      <c r="W3" s="1"/>
      <c r="X3" t="b">
        <f t="shared" ref="X3:AC3" si="6">IFERROR(X2&gt;0,0)</f>
        <v>0</v>
      </c>
      <c r="Y3" t="b">
        <f t="shared" si="6"/>
        <v>0</v>
      </c>
      <c r="Z3" t="b">
        <f t="shared" si="6"/>
        <v>0</v>
      </c>
      <c r="AA3" t="b">
        <f t="shared" si="6"/>
        <v>0</v>
      </c>
      <c r="AB3" t="b">
        <f t="shared" si="6"/>
        <v>0</v>
      </c>
      <c r="AC3" t="b">
        <f t="shared" si="6"/>
        <v>0</v>
      </c>
    </row>
    <row r="4" spans="1:35" x14ac:dyDescent="0.25">
      <c r="A4" s="3">
        <f ca="1">IF(Arkusz1!$B$6=FALSE,"",(YEAR(TODAY())+ROW()-12))</f>
        <v>2008</v>
      </c>
      <c r="B4" s="3" t="str">
        <f t="shared" ca="1" si="0"/>
        <v/>
      </c>
      <c r="C4">
        <f t="shared" ca="1" si="1"/>
        <v>2018</v>
      </c>
      <c r="D4" t="str">
        <f>IF(Arkusz1!$B$12=FALSE,"",IFERROR(IF(OR($A4&lt;Arkusz1!$G$9,Arkusz1!$G$9=""),"",$A4),""))</f>
        <v/>
      </c>
      <c r="E4" t="str">
        <f t="shared" si="5"/>
        <v/>
      </c>
      <c r="F4" t="str">
        <f>IF(Arkusz1!$B$18=FALSE,"",IFERROR(IF(OR($A4&lt;Arkusz1!$G$15,Arkusz1!$G$15=""),"",$A4),""))</f>
        <v/>
      </c>
      <c r="G4" t="str">
        <f t="shared" si="2"/>
        <v/>
      </c>
      <c r="H4" t="str">
        <f ca="1">IF(OR($A4&lt;Arkusz1!$C$9,Arkusz1!$C$9=""),"",$A4)</f>
        <v/>
      </c>
      <c r="I4" t="str">
        <f t="shared" ca="1" si="3"/>
        <v/>
      </c>
      <c r="J4" t="str">
        <f ca="1">IF(OR($A4&lt;Arkusz1!$C$15,Arkusz1!$C$15=""),"",$A4)</f>
        <v/>
      </c>
      <c r="K4" t="str">
        <f t="shared" ca="1" si="4"/>
        <v/>
      </c>
      <c r="L4" t="str">
        <f ca="1">IF(OR($A4&lt;Arkusz1!$C$21,Arkusz1!$C$21=""),"",$A4)</f>
        <v/>
      </c>
      <c r="M4" t="str">
        <f t="shared" ca="1" si="4"/>
        <v/>
      </c>
      <c r="P4" s="8" t="str">
        <f t="shared" ref="P4:U34" si="7">IF(ROW()-3&lt;=P$2,ROW()-3,"")</f>
        <v/>
      </c>
      <c r="Q4" s="8" t="str">
        <f t="shared" si="7"/>
        <v/>
      </c>
      <c r="R4" s="8" t="str">
        <f t="shared" si="7"/>
        <v/>
      </c>
      <c r="S4" s="8" t="str">
        <f t="shared" si="7"/>
        <v/>
      </c>
      <c r="T4" s="8" t="str">
        <f t="shared" si="7"/>
        <v/>
      </c>
      <c r="U4" s="8" t="str">
        <f t="shared" si="7"/>
        <v/>
      </c>
      <c r="X4" t="s">
        <v>25</v>
      </c>
      <c r="Y4" t="s">
        <v>26</v>
      </c>
    </row>
    <row r="5" spans="1:35" x14ac:dyDescent="0.25">
      <c r="A5" s="3">
        <f ca="1">IF(Arkusz1!$B$6=FALSE,"",(YEAR(TODAY())+ROW()-12))</f>
        <v>2009</v>
      </c>
      <c r="B5" s="3" t="str">
        <f t="shared" ca="1" si="0"/>
        <v/>
      </c>
      <c r="C5">
        <f t="shared" ca="1" si="1"/>
        <v>2019</v>
      </c>
      <c r="D5" t="str">
        <f>IF(Arkusz1!$B$12=FALSE,"",IFERROR(IF(OR($A5&lt;Arkusz1!$G$9,Arkusz1!$G$9=""),"",$A5),""))</f>
        <v/>
      </c>
      <c r="E5" t="str">
        <f t="shared" si="5"/>
        <v/>
      </c>
      <c r="F5" t="str">
        <f>IF(Arkusz1!$B$18=FALSE,"",IFERROR(IF(OR($A5&lt;Arkusz1!$G$15,Arkusz1!$G$15=""),"",$A5),""))</f>
        <v/>
      </c>
      <c r="G5" t="str">
        <f t="shared" si="2"/>
        <v/>
      </c>
      <c r="H5" t="str">
        <f ca="1">IF(OR($A5&lt;Arkusz1!$C$9,Arkusz1!$C$9=""),"",$A5)</f>
        <v/>
      </c>
      <c r="I5" t="str">
        <f t="shared" ca="1" si="3"/>
        <v/>
      </c>
      <c r="J5" t="str">
        <f ca="1">IF(OR($A5&lt;Arkusz1!$C$15,Arkusz1!$C$15=""),"",$A5)</f>
        <v/>
      </c>
      <c r="K5" t="str">
        <f t="shared" ca="1" si="4"/>
        <v/>
      </c>
      <c r="L5" t="str">
        <f ca="1">IF(OR($A5&lt;Arkusz1!$C$21,Arkusz1!$C$21=""),"",$A5)</f>
        <v/>
      </c>
      <c r="M5" t="str">
        <f t="shared" ca="1" si="4"/>
        <v/>
      </c>
      <c r="P5" s="8" t="str">
        <f t="shared" si="7"/>
        <v/>
      </c>
      <c r="Q5" s="8" t="str">
        <f t="shared" si="7"/>
        <v/>
      </c>
      <c r="R5" s="8" t="str">
        <f t="shared" si="7"/>
        <v/>
      </c>
      <c r="S5" s="8" t="str">
        <f t="shared" si="7"/>
        <v/>
      </c>
      <c r="T5" s="8" t="str">
        <f t="shared" si="7"/>
        <v/>
      </c>
      <c r="U5" s="8" t="str">
        <f t="shared" si="7"/>
        <v/>
      </c>
      <c r="X5">
        <f>(Z2-Y2-1&gt;=30)*(Y2&lt;W1)*Arkusz1!B6*Arkusz1!B12</f>
        <v>0</v>
      </c>
      <c r="Y5">
        <f>(AB2-AA2-1&gt;=30)*(AA2&lt;W1)*Arkusz1!B6*Arkusz1!B12*Arkusz1!B18</f>
        <v>0</v>
      </c>
    </row>
    <row r="6" spans="1:35" x14ac:dyDescent="0.25">
      <c r="A6" s="3">
        <f ca="1">IF(Arkusz1!$B$6=FALSE,"",(YEAR(TODAY())+ROW()-12))</f>
        <v>2010</v>
      </c>
      <c r="B6" s="3" t="str">
        <f t="shared" ca="1" si="0"/>
        <v/>
      </c>
      <c r="C6">
        <f t="shared" ca="1" si="1"/>
        <v>2020</v>
      </c>
      <c r="D6" t="str">
        <f>IF(Arkusz1!$B$12=FALSE,"",IFERROR(IF(OR($A6&lt;Arkusz1!$G$9,Arkusz1!$G$9=""),"",$A6),""))</f>
        <v/>
      </c>
      <c r="E6" t="str">
        <f t="shared" si="5"/>
        <v/>
      </c>
      <c r="F6" t="str">
        <f>IF(Arkusz1!$B$18=FALSE,"",IFERROR(IF(OR($A6&lt;Arkusz1!$G$15,Arkusz1!$G$15=""),"",$A6),""))</f>
        <v/>
      </c>
      <c r="G6" t="str">
        <f t="shared" si="2"/>
        <v/>
      </c>
      <c r="H6" t="str">
        <f ca="1">IF(OR($A6&lt;Arkusz1!$C$9,Arkusz1!$C$9=""),"",$A6)</f>
        <v/>
      </c>
      <c r="I6" t="str">
        <f t="shared" ca="1" si="3"/>
        <v/>
      </c>
      <c r="J6" t="str">
        <f ca="1">IF(OR($A6&lt;Arkusz1!$C$15,Arkusz1!$C$15=""),"",$A6)</f>
        <v/>
      </c>
      <c r="K6" t="str">
        <f t="shared" ca="1" si="4"/>
        <v/>
      </c>
      <c r="L6" t="str">
        <f ca="1">IF(OR($A6&lt;Arkusz1!$C$21,Arkusz1!$C$21=""),"",$A6)</f>
        <v/>
      </c>
      <c r="M6" t="str">
        <f t="shared" ca="1" si="4"/>
        <v/>
      </c>
      <c r="P6" s="8" t="str">
        <f t="shared" si="7"/>
        <v/>
      </c>
      <c r="Q6" s="8" t="str">
        <f t="shared" si="7"/>
        <v/>
      </c>
      <c r="R6" s="8" t="str">
        <f t="shared" si="7"/>
        <v/>
      </c>
      <c r="S6" s="8" t="str">
        <f t="shared" si="7"/>
        <v/>
      </c>
      <c r="T6" s="8" t="str">
        <f t="shared" si="7"/>
        <v/>
      </c>
      <c r="U6" s="8" t="str">
        <f t="shared" si="7"/>
        <v/>
      </c>
    </row>
    <row r="7" spans="1:35" x14ac:dyDescent="0.25">
      <c r="A7" s="3">
        <f ca="1">IF(Arkusz1!$B$6=FALSE,"",(YEAR(TODAY())+ROW()-12))</f>
        <v>2011</v>
      </c>
      <c r="B7" s="3" t="str">
        <f t="shared" ca="1" si="0"/>
        <v/>
      </c>
      <c r="C7">
        <f t="shared" ca="1" si="1"/>
        <v>2021</v>
      </c>
      <c r="D7" t="str">
        <f>IF(Arkusz1!$B$12=FALSE,"",IFERROR(IF(OR($A7&lt;Arkusz1!$G$9,Arkusz1!$G$9=""),"",$A7),""))</f>
        <v/>
      </c>
      <c r="E7" t="str">
        <f t="shared" si="5"/>
        <v/>
      </c>
      <c r="F7" t="str">
        <f>IF(Arkusz1!$B$18=FALSE,"",IFERROR(IF(OR($A7&lt;Arkusz1!$G$15,Arkusz1!$G$15=""),"",$A7),""))</f>
        <v/>
      </c>
      <c r="G7" t="str">
        <f t="shared" si="2"/>
        <v/>
      </c>
      <c r="H7" t="str">
        <f ca="1">IF(OR($A7&lt;Arkusz1!$C$9,Arkusz1!$C$9=""),"",$A7)</f>
        <v/>
      </c>
      <c r="I7" t="str">
        <f t="shared" ca="1" si="3"/>
        <v/>
      </c>
      <c r="J7" t="str">
        <f ca="1">IF(OR($A7&lt;Arkusz1!$C$15,Arkusz1!$C$15=""),"",$A7)</f>
        <v/>
      </c>
      <c r="K7" t="str">
        <f t="shared" ca="1" si="4"/>
        <v/>
      </c>
      <c r="L7" t="str">
        <f ca="1">IF(OR($A7&lt;Arkusz1!$C$21,Arkusz1!$C$21=""),"",$A7)</f>
        <v/>
      </c>
      <c r="M7" t="str">
        <f t="shared" ca="1" si="4"/>
        <v/>
      </c>
      <c r="P7" s="8" t="str">
        <f t="shared" si="7"/>
        <v/>
      </c>
      <c r="Q7" s="8" t="str">
        <f t="shared" si="7"/>
        <v/>
      </c>
      <c r="R7" s="8" t="str">
        <f t="shared" si="7"/>
        <v/>
      </c>
      <c r="S7" s="8" t="str">
        <f t="shared" si="7"/>
        <v/>
      </c>
      <c r="T7" s="8" t="str">
        <f t="shared" si="7"/>
        <v/>
      </c>
      <c r="U7" s="8" t="str">
        <f t="shared" si="7"/>
        <v/>
      </c>
      <c r="Y7" t="s">
        <v>27</v>
      </c>
    </row>
    <row r="8" spans="1:35" x14ac:dyDescent="0.25">
      <c r="A8" s="3">
        <f ca="1">IF(Arkusz1!$B$6=FALSE,"",(YEAR(TODAY())+ROW()-12))</f>
        <v>2012</v>
      </c>
      <c r="B8" s="3" t="str">
        <f t="shared" ca="1" si="0"/>
        <v/>
      </c>
      <c r="C8">
        <f t="shared" ca="1" si="1"/>
        <v>2022</v>
      </c>
      <c r="D8" t="str">
        <f>IF(Arkusz1!$B$12=FALSE,"",IFERROR(IF(OR($A8&lt;Arkusz1!$G$9,Arkusz1!$G$9=""),"",$A8),""))</f>
        <v/>
      </c>
      <c r="E8" t="str">
        <f t="shared" si="5"/>
        <v/>
      </c>
      <c r="F8" t="str">
        <f>IF(Arkusz1!$B$18=FALSE,"",IFERROR(IF(OR($A8&lt;Arkusz1!$G$15,Arkusz1!$G$15=""),"",$A8),""))</f>
        <v/>
      </c>
      <c r="G8" t="str">
        <f t="shared" si="2"/>
        <v/>
      </c>
      <c r="H8" t="str">
        <f ca="1">IF(OR($A8&lt;Arkusz1!$C$9,Arkusz1!$C$9=""),"",$A8)</f>
        <v/>
      </c>
      <c r="I8" t="str">
        <f t="shared" ca="1" si="3"/>
        <v/>
      </c>
      <c r="J8" t="str">
        <f ca="1">IF(OR($A8&lt;Arkusz1!$C$15,Arkusz1!$C$15=""),"",$A8)</f>
        <v/>
      </c>
      <c r="K8" t="str">
        <f t="shared" ca="1" si="4"/>
        <v/>
      </c>
      <c r="L8" t="str">
        <f ca="1">IF(OR($A8&lt;Arkusz1!$C$21,Arkusz1!$C$21=""),"",$A8)</f>
        <v/>
      </c>
      <c r="M8" t="str">
        <f t="shared" ca="1" si="4"/>
        <v/>
      </c>
      <c r="P8" s="8" t="str">
        <f t="shared" si="7"/>
        <v/>
      </c>
      <c r="Q8" s="8" t="str">
        <f t="shared" si="7"/>
        <v/>
      </c>
      <c r="R8" s="8" t="str">
        <f t="shared" si="7"/>
        <v/>
      </c>
      <c r="S8" s="8" t="str">
        <f t="shared" si="7"/>
        <v/>
      </c>
      <c r="T8" s="8" t="str">
        <f t="shared" si="7"/>
        <v/>
      </c>
      <c r="U8" s="8" t="str">
        <f t="shared" si="7"/>
        <v/>
      </c>
      <c r="Y8">
        <f>IF(AA2&lt;W1-30,2-X5,0)*(Arkusz1!B12=TRUE)*Z3*AA3</f>
        <v>0</v>
      </c>
    </row>
    <row r="9" spans="1:35" x14ac:dyDescent="0.25">
      <c r="A9" s="3">
        <f ca="1">IF(Arkusz1!$B$6=FALSE,"",(YEAR(TODAY())+ROW()-12))</f>
        <v>2013</v>
      </c>
      <c r="B9" s="3" t="str">
        <f t="shared" ca="1" si="0"/>
        <v/>
      </c>
      <c r="C9">
        <f t="shared" ca="1" si="1"/>
        <v>2023</v>
      </c>
      <c r="D9" t="str">
        <f>IF(Arkusz1!$B$12=FALSE,"",IFERROR(IF(OR($A9&lt;Arkusz1!$G$9,Arkusz1!$G$9=""),"",$A9),""))</f>
        <v/>
      </c>
      <c r="E9" t="str">
        <f t="shared" si="5"/>
        <v/>
      </c>
      <c r="F9" t="str">
        <f>IF(Arkusz1!$B$18=FALSE,"",IFERROR(IF(OR($A9&lt;Arkusz1!$G$15,Arkusz1!$G$15=""),"",$A9),""))</f>
        <v/>
      </c>
      <c r="G9" t="str">
        <f t="shared" si="2"/>
        <v/>
      </c>
      <c r="H9" t="str">
        <f ca="1">IF(OR($A9&lt;Arkusz1!$C$9,Arkusz1!$C$9=""),"",$A9)</f>
        <v/>
      </c>
      <c r="I9" t="str">
        <f t="shared" ca="1" si="3"/>
        <v/>
      </c>
      <c r="J9" t="str">
        <f ca="1">IF(OR($A9&lt;Arkusz1!$C$15,Arkusz1!$C$15=""),"",$A9)</f>
        <v/>
      </c>
      <c r="K9" t="str">
        <f t="shared" ca="1" si="4"/>
        <v/>
      </c>
      <c r="L9" t="str">
        <f ca="1">IF(OR($A9&lt;Arkusz1!$C$21,Arkusz1!$C$21=""),"",$A9)</f>
        <v/>
      </c>
      <c r="M9" t="str">
        <f t="shared" ca="1" si="4"/>
        <v/>
      </c>
      <c r="P9" s="8" t="str">
        <f t="shared" si="7"/>
        <v/>
      </c>
      <c r="Q9" s="8" t="str">
        <f t="shared" si="7"/>
        <v/>
      </c>
      <c r="R9" s="8" t="str">
        <f t="shared" si="7"/>
        <v/>
      </c>
      <c r="S9" s="8" t="str">
        <f t="shared" si="7"/>
        <v/>
      </c>
      <c r="T9" s="8" t="str">
        <f t="shared" si="7"/>
        <v/>
      </c>
      <c r="U9" s="8" t="str">
        <f t="shared" si="7"/>
        <v/>
      </c>
    </row>
    <row r="10" spans="1:35" x14ac:dyDescent="0.25">
      <c r="A10" s="3">
        <f ca="1">IF(Arkusz1!$B$6=FALSE,"",(YEAR(TODAY())+ROW()-12))</f>
        <v>2014</v>
      </c>
      <c r="B10" s="3" t="str">
        <f t="shared" ca="1" si="0"/>
        <v/>
      </c>
      <c r="C10">
        <f t="shared" ca="1" si="1"/>
        <v>2024</v>
      </c>
      <c r="D10" t="str">
        <f>IF(Arkusz1!$B$12=FALSE,"",IFERROR(IF(OR($A10&lt;Arkusz1!$G$9,Arkusz1!$G$9=""),"",$A10),""))</f>
        <v/>
      </c>
      <c r="E10" t="str">
        <f t="shared" si="5"/>
        <v/>
      </c>
      <c r="F10" t="str">
        <f>IF(Arkusz1!$B$18=FALSE,"",IFERROR(IF(OR($A10&lt;Arkusz1!$G$15,Arkusz1!$G$15=""),"",$A10),""))</f>
        <v/>
      </c>
      <c r="G10" t="str">
        <f t="shared" si="2"/>
        <v/>
      </c>
      <c r="H10" t="str">
        <f ca="1">IF(OR($A10&lt;Arkusz1!$C$9,Arkusz1!$C$9=""),"",$A10)</f>
        <v/>
      </c>
      <c r="I10" t="str">
        <f t="shared" ca="1" si="3"/>
        <v/>
      </c>
      <c r="J10" t="str">
        <f ca="1">IF(OR($A10&lt;Arkusz1!$C$15,Arkusz1!$C$15=""),"",$A10)</f>
        <v/>
      </c>
      <c r="K10" t="str">
        <f t="shared" ca="1" si="4"/>
        <v/>
      </c>
      <c r="L10" t="str">
        <f ca="1">IF(OR($A10&lt;Arkusz1!$C$21,Arkusz1!$C$21=""),"",$A10)</f>
        <v/>
      </c>
      <c r="M10" t="str">
        <f t="shared" ca="1" si="4"/>
        <v/>
      </c>
      <c r="P10" s="8" t="str">
        <f t="shared" si="7"/>
        <v/>
      </c>
      <c r="Q10" s="8" t="str">
        <f t="shared" si="7"/>
        <v/>
      </c>
      <c r="R10" s="8" t="str">
        <f t="shared" si="7"/>
        <v/>
      </c>
      <c r="S10" s="8" t="str">
        <f t="shared" si="7"/>
        <v/>
      </c>
      <c r="T10" s="8" t="str">
        <f t="shared" si="7"/>
        <v/>
      </c>
      <c r="U10" s="8" t="str">
        <f t="shared" si="7"/>
        <v/>
      </c>
    </row>
    <row r="11" spans="1:35" x14ac:dyDescent="0.25">
      <c r="A11" s="3">
        <f ca="1">IF(Arkusz1!$B$6=FALSE,"",(YEAR(TODAY())+ROW()-12))</f>
        <v>2015</v>
      </c>
      <c r="B11" s="3" t="str">
        <f t="shared" ca="1" si="0"/>
        <v/>
      </c>
      <c r="C11">
        <f t="shared" ca="1" si="1"/>
        <v>2025</v>
      </c>
      <c r="D11" t="str">
        <f>IF(Arkusz1!$B$12=FALSE,"",IFERROR(IF(OR($A11&lt;Arkusz1!$G$9,Arkusz1!$G$9=""),"",$A11),""))</f>
        <v/>
      </c>
      <c r="E11" t="str">
        <f t="shared" si="5"/>
        <v/>
      </c>
      <c r="F11" t="str">
        <f>IF(Arkusz1!$B$18=FALSE,"",IFERROR(IF(OR($A11&lt;Arkusz1!$G$15,Arkusz1!$G$15=""),"",$A11),""))</f>
        <v/>
      </c>
      <c r="G11" t="str">
        <f t="shared" si="2"/>
        <v/>
      </c>
      <c r="H11" t="str">
        <f ca="1">IF(OR($A11&lt;Arkusz1!$C$9,Arkusz1!$C$9=""),"",$A11)</f>
        <v/>
      </c>
      <c r="I11" t="str">
        <f t="shared" ca="1" si="3"/>
        <v/>
      </c>
      <c r="J11" t="str">
        <f ca="1">IF(OR($A11&lt;Arkusz1!$C$15,Arkusz1!$C$15=""),"",$A11)</f>
        <v/>
      </c>
      <c r="K11" t="str">
        <f t="shared" ca="1" si="4"/>
        <v/>
      </c>
      <c r="L11" t="str">
        <f ca="1">IF(OR($A11&lt;Arkusz1!$C$21,Arkusz1!$C$21=""),"",$A11)</f>
        <v/>
      </c>
      <c r="M11" t="str">
        <f t="shared" ca="1" si="4"/>
        <v/>
      </c>
      <c r="P11" s="8" t="str">
        <f t="shared" si="7"/>
        <v/>
      </c>
      <c r="Q11" s="8" t="str">
        <f t="shared" si="7"/>
        <v/>
      </c>
      <c r="R11" s="8" t="str">
        <f t="shared" si="7"/>
        <v/>
      </c>
      <c r="S11" s="8" t="str">
        <f t="shared" si="7"/>
        <v/>
      </c>
      <c r="T11" s="8" t="str">
        <f t="shared" si="7"/>
        <v/>
      </c>
      <c r="U11" s="8" t="str">
        <f t="shared" si="7"/>
        <v/>
      </c>
      <c r="W11" s="8"/>
      <c r="X11" t="s">
        <v>29</v>
      </c>
      <c r="Y11" t="s">
        <v>30</v>
      </c>
      <c r="Z11" t="s">
        <v>31</v>
      </c>
      <c r="AA11" t="s">
        <v>56</v>
      </c>
      <c r="AB11" t="s">
        <v>32</v>
      </c>
    </row>
    <row r="12" spans="1:35" x14ac:dyDescent="0.25">
      <c r="A12" s="3">
        <f ca="1">IF(Arkusz1!$B$6=FALSE,"",(YEAR(TODAY())+ROW()-12))</f>
        <v>2016</v>
      </c>
      <c r="B12" s="3">
        <f t="shared" ca="1" si="0"/>
        <v>2016</v>
      </c>
      <c r="C12">
        <f t="shared" ca="1" si="1"/>
        <v>2026</v>
      </c>
      <c r="D12" t="str">
        <f>IF(Arkusz1!$B$12=FALSE,"",IFERROR(IF(OR($A12&lt;Arkusz1!$G$9,Arkusz1!$G$9=""),"",$A12),""))</f>
        <v/>
      </c>
      <c r="E12" t="str">
        <f t="shared" si="5"/>
        <v/>
      </c>
      <c r="F12" t="str">
        <f>IF(Arkusz1!$B$18=FALSE,"",IFERROR(IF(OR($A12&lt;Arkusz1!$G$15,Arkusz1!$G$15=""),"",$A12),""))</f>
        <v/>
      </c>
      <c r="G12" t="str">
        <f t="shared" si="2"/>
        <v/>
      </c>
      <c r="H12" t="str">
        <f ca="1">IF(OR($A12&lt;Arkusz1!$C$9,Arkusz1!$C$9=""),"",$A12)</f>
        <v/>
      </c>
      <c r="I12" t="str">
        <f t="shared" ca="1" si="3"/>
        <v/>
      </c>
      <c r="J12" t="str">
        <f ca="1">IF(OR($A12&lt;Arkusz1!$C$15,Arkusz1!$C$15=""),"",$A12)</f>
        <v/>
      </c>
      <c r="K12" t="str">
        <f t="shared" ca="1" si="4"/>
        <v/>
      </c>
      <c r="L12" t="str">
        <f ca="1">IF(OR($A12&lt;Arkusz1!$C$21,Arkusz1!$C$21=""),"",$A12)</f>
        <v/>
      </c>
      <c r="M12" t="str">
        <f t="shared" ca="1" si="4"/>
        <v/>
      </c>
      <c r="P12" s="8" t="str">
        <f t="shared" si="7"/>
        <v/>
      </c>
      <c r="Q12" s="8" t="str">
        <f t="shared" si="7"/>
        <v/>
      </c>
      <c r="R12" s="8" t="str">
        <f t="shared" si="7"/>
        <v/>
      </c>
      <c r="S12" s="8" t="str">
        <f t="shared" si="7"/>
        <v/>
      </c>
      <c r="T12" s="8" t="str">
        <f t="shared" si="7"/>
        <v/>
      </c>
      <c r="U12" s="8" t="str">
        <f t="shared" si="7"/>
        <v/>
      </c>
      <c r="W12" s="2"/>
      <c r="X12">
        <f>IFERROR((Arkusz2!Y2-MAX(Arkusz2!X2,W1)+1)*(Y2&gt;=W1)*Arkusz1!B6,0)</f>
        <v>0</v>
      </c>
      <c r="Y12">
        <f>IFERROR((Arkusz2!AA2-MAX(Arkusz2!Z2,$W$1)+1)*(AA2&gt;=$W$1)*Arkusz1!B12*Arkusz1!B6,0)</f>
        <v>0</v>
      </c>
      <c r="Z12">
        <f>IFERROR((Arkusz2!AC2-MAX(Arkusz2!AB2,$W$1)+1)*(AC2&gt;=$W$1)*Arkusz1!B18*Arkusz1!B12*Arkusz1!B6,0)</f>
        <v>0</v>
      </c>
      <c r="AA12">
        <f>SUM(X13:Z13)+IF(AND((X14=30)+(Z14=30)+(Y14=30)=1,SUM(X14:Z14)=30,SUM(X13:Z13)=0),0,ROUNDDOWN(SUM(X14:Z14)/30,0))-IF(AB12=30,1,0)</f>
        <v>0</v>
      </c>
      <c r="AB12" s="2">
        <f>IF(OR(AND(X14=30,Y14=0,Z14=0),AND(X14=0,Y14=30,Z14=0),AND(X14=0,Y14=0,Z14=30)),30,IF(AND((X14=30)+(Z14=30)+(Y14=30)=1,SUM(X14:Z14)=30,SUM(X13:Z13)=0),30,MOD(SUM(X14:Z14),30)))</f>
        <v>0</v>
      </c>
    </row>
    <row r="13" spans="1:35" x14ac:dyDescent="0.25">
      <c r="A13" s="3">
        <f ca="1">IF(Arkusz1!$B$6=FALSE,"",(YEAR(TODAY())+ROW()-12))</f>
        <v>2017</v>
      </c>
      <c r="B13" s="3">
        <f t="shared" ca="1" si="0"/>
        <v>2017</v>
      </c>
      <c r="C13" t="str">
        <f t="shared" ca="1" si="1"/>
        <v/>
      </c>
      <c r="D13" t="str">
        <f>IF(Arkusz1!$B$12=FALSE,"",IFERROR(IF(OR($A13&lt;Arkusz1!$G$9,Arkusz1!$G$9=""),"",$A13),""))</f>
        <v/>
      </c>
      <c r="E13" t="str">
        <f t="shared" si="5"/>
        <v/>
      </c>
      <c r="F13" t="str">
        <f>IF(Arkusz1!$B$18=FALSE,"",IFERROR(IF(OR($A13&lt;Arkusz1!$G$15,Arkusz1!$G$15=""),"",$A13),""))</f>
        <v/>
      </c>
      <c r="G13" t="str">
        <f t="shared" si="2"/>
        <v/>
      </c>
      <c r="H13" t="str">
        <f ca="1">IF(OR($A13&lt;Arkusz1!$C$9,Arkusz1!$C$9=""),"",$A13)</f>
        <v/>
      </c>
      <c r="I13" t="str">
        <f t="shared" ca="1" si="3"/>
        <v/>
      </c>
      <c r="J13" t="str">
        <f ca="1">IF(OR($A13&lt;Arkusz1!$C$15,Arkusz1!$C$15=""),"",$A13)</f>
        <v/>
      </c>
      <c r="K13" t="str">
        <f t="shared" ca="1" si="4"/>
        <v/>
      </c>
      <c r="L13" t="str">
        <f ca="1">IF(OR($A13&lt;Arkusz1!$C$21,Arkusz1!$C$21=""),"",$A13)</f>
        <v/>
      </c>
      <c r="M13" t="str">
        <f t="shared" ca="1" si="4"/>
        <v/>
      </c>
      <c r="P13" s="8" t="str">
        <f t="shared" si="7"/>
        <v/>
      </c>
      <c r="Q13" s="8" t="str">
        <f t="shared" si="7"/>
        <v/>
      </c>
      <c r="R13" s="8" t="str">
        <f t="shared" si="7"/>
        <v/>
      </c>
      <c r="S13" s="8" t="str">
        <f t="shared" si="7"/>
        <v/>
      </c>
      <c r="T13" s="8" t="str">
        <f t="shared" si="7"/>
        <v/>
      </c>
      <c r="U13" s="8" t="str">
        <f t="shared" si="7"/>
        <v/>
      </c>
      <c r="W13" s="4" t="s">
        <v>47</v>
      </c>
      <c r="X13" s="3">
        <f>((IF(AND(DAY(W24)=1,DAY(Y2+1)=1),1,0)+(YEAR(Y2)-YEAR(W24))*12+MONTH(Y2)-MONTH(W24)-IF(DAY(Y2)+1&lt;DAY(W24),1,0))*(Arkusz1!B6=TRUE)*(Y2&gt;=W1))*(X12&gt;=0)*(Arkusz1!H9&lt;&gt;"")*(Arkusz1!I9&lt;&gt;"")</f>
        <v>0</v>
      </c>
      <c r="Y13">
        <f>(IF(AND(DAY(W25)=1,DAY(AA2+1)=1),1,0)+(YEAR(AA2)-YEAR(W25))*12+MONTH(AA2)-MONTH(W25)-IF(DAY(AA2)+1&lt;DAY(Z2),1,0))*(Arkusz1!B6=TRUE)*(Arkusz1!B12=TRUE)*(AA2&gt;=W1)*(Y12&gt;=0)*IF(AND(AF2-AE2=1,OR(AH2=0,AI2=0)),0,1)*IF(AND(AH2-AG2=1,AF2-AE2=1),0,1)*(Arkusz1!H15&lt;&gt;"")*(Arkusz1!I15&lt;&gt;"")</f>
        <v>0</v>
      </c>
      <c r="Z13">
        <f>(IF(AND(DAY(W26)=1,DAY(AC2+1)=1),1,0)+(YEAR(AC2)-YEAR(W26))*12+MONTH(AC2)-MONTH(W26)-IF(DAY(AC2)+1&lt;DAY(AB2),1,0))*(Arkusz1!B6=TRUE)*(Arkusz1!B12=TRUE)*(Arkusz1!B18=TRUE)*(AC2&gt;=W1)*(Z12&gt;=0)*(AF2-AE2&lt;&gt;1)*(AH2-AG2&lt;&gt;1)*(Arkusz1!H21&lt;&gt;"")*(Arkusz1!I21&lt;&gt;"")</f>
        <v>0</v>
      </c>
      <c r="AA13" t="str">
        <f>IF(AA12=1,"miesiąc",IF(AND(AA12&gt;4,AA12&lt;21),"miesięcy",IF(AND(MOD(AA12,10)&gt;1,MOD(AA12,10)&lt;5),"miesiące","miesięcy")))</f>
        <v>miesięcy</v>
      </c>
      <c r="AB13" t="str">
        <f>IF(AB12=1,"dzień","dni")</f>
        <v>dni</v>
      </c>
    </row>
    <row r="14" spans="1:35" x14ac:dyDescent="0.25">
      <c r="A14" s="3">
        <f ca="1">IF(Arkusz1!$B$6=FALSE,"",(YEAR(TODAY())+ROW()-12))</f>
        <v>2018</v>
      </c>
      <c r="B14" s="3">
        <f t="shared" ca="1" si="0"/>
        <v>2018</v>
      </c>
      <c r="C14" t="str">
        <f t="shared" ca="1" si="1"/>
        <v/>
      </c>
      <c r="D14" t="str">
        <f>IF(Arkusz1!$B$12=FALSE,"",IFERROR(IF(OR($A14&lt;Arkusz1!$G$9,Arkusz1!$G$9=""),"",$A14),""))</f>
        <v/>
      </c>
      <c r="E14" t="str">
        <f t="shared" si="5"/>
        <v/>
      </c>
      <c r="F14" t="str">
        <f>IF(Arkusz1!$B$18=FALSE,"",IFERROR(IF(OR($A14&lt;Arkusz1!$G$15,Arkusz1!$G$15=""),"",$A14),""))</f>
        <v/>
      </c>
      <c r="G14" t="str">
        <f t="shared" si="2"/>
        <v/>
      </c>
      <c r="H14" t="str">
        <f ca="1">IF(OR($A14&lt;Arkusz1!$C$9,Arkusz1!$C$9=""),"",$A14)</f>
        <v/>
      </c>
      <c r="I14" t="str">
        <f t="shared" ca="1" si="3"/>
        <v/>
      </c>
      <c r="J14" t="str">
        <f ca="1">IF(OR($A14&lt;Arkusz1!$C$15,Arkusz1!$C$15=""),"",$A14)</f>
        <v/>
      </c>
      <c r="K14" t="str">
        <f t="shared" ca="1" si="4"/>
        <v/>
      </c>
      <c r="L14" t="str">
        <f ca="1">IF(OR($A14&lt;Arkusz1!$C$21,Arkusz1!$C$21=""),"",$A14)</f>
        <v/>
      </c>
      <c r="M14" t="str">
        <f t="shared" ca="1" si="4"/>
        <v/>
      </c>
      <c r="P14" s="8" t="str">
        <f t="shared" si="7"/>
        <v/>
      </c>
      <c r="Q14" s="8" t="str">
        <f t="shared" si="7"/>
        <v/>
      </c>
      <c r="R14" s="8" t="str">
        <f t="shared" si="7"/>
        <v/>
      </c>
      <c r="S14" s="8" t="str">
        <f t="shared" si="7"/>
        <v/>
      </c>
      <c r="T14" s="8" t="str">
        <f t="shared" si="7"/>
        <v/>
      </c>
      <c r="U14" s="8" t="str">
        <f t="shared" si="7"/>
        <v/>
      </c>
      <c r="W14" s="4" t="s">
        <v>48</v>
      </c>
      <c r="X14" s="2">
        <f>IFERROR((X15+X16)*(Arkusz1!B6=TRUE),0)*(Y2&gt;=W1)*(X12&gt;=0)*(Arkusz1!H9&lt;&gt;"")*(Arkusz1!I9&lt;&gt;"")</f>
        <v>0</v>
      </c>
      <c r="Y14" s="2">
        <f>IFERROR((Y15+Y16)*(Arkusz1!B6=TRUE)*(Arkusz1!B12=TRUE),0)*(AA2&gt;=W1)*(Y12&gt;=0)*IF(AND(AF2-AE2=1,OR(AH2=0,AI2=0)),0,1)*IF(AND(AH2-AG2=1,AF2-AE2=1),0,1)*(Arkusz1!H15&lt;&gt;"")*(Arkusz1!I15&lt;&gt;"")</f>
        <v>0</v>
      </c>
      <c r="Z14" s="2">
        <f>IFERROR((Z15+Z16)*(Arkusz1!B6=TRUE)*(Arkusz1!B12=TRUE)*(Arkusz1!B18=TRUE),0)*(AC2&gt;=W1)*(Z12&gt;=0)*(AF2-AE2&lt;&gt;1)*(AH2-AG2&lt;&gt;1)*(Arkusz1!H21&lt;&gt;"")*(Arkusz1!I21&lt;&gt;"")</f>
        <v>0</v>
      </c>
      <c r="AA14" t="str">
        <f>AA12&amp;" "&amp;AA13&amp;IF(AB12&gt;0," i "&amp;AB12&amp;" "&amp;AB13,"")</f>
        <v>0 miesięcy</v>
      </c>
    </row>
    <row r="15" spans="1:35" x14ac:dyDescent="0.25">
      <c r="A15" s="3">
        <f ca="1">IF(Arkusz1!$B$6=FALSE,"",(YEAR(TODAY())+ROW()-12))</f>
        <v>2019</v>
      </c>
      <c r="B15" s="3">
        <f t="shared" ca="1" si="0"/>
        <v>2019</v>
      </c>
      <c r="C15" t="str">
        <f t="shared" ca="1" si="1"/>
        <v/>
      </c>
      <c r="D15" t="str">
        <f>IF(Arkusz1!$B$12=FALSE,"",IFERROR(IF(OR($A15&lt;Arkusz1!$G$9,Arkusz1!$G$9=""),"",$A15),""))</f>
        <v/>
      </c>
      <c r="E15" t="str">
        <f t="shared" si="5"/>
        <v/>
      </c>
      <c r="F15" t="str">
        <f>IF(Arkusz1!$B$18=FALSE,"",IFERROR(IF(OR($A15&lt;Arkusz1!$G$15,Arkusz1!$G$15=""),"",$A15),""))</f>
        <v/>
      </c>
      <c r="G15" t="str">
        <f t="shared" si="2"/>
        <v/>
      </c>
      <c r="H15" t="str">
        <f ca="1">IF(OR($A15&lt;Arkusz1!$C$9,Arkusz1!$C$9=""),"",$A15)</f>
        <v/>
      </c>
      <c r="I15" t="str">
        <f t="shared" ca="1" si="3"/>
        <v/>
      </c>
      <c r="J15" t="str">
        <f ca="1">IF(OR($A15&lt;Arkusz1!$C$15,Arkusz1!$C$15=""),"",$A15)</f>
        <v/>
      </c>
      <c r="K15" t="str">
        <f t="shared" ca="1" si="4"/>
        <v/>
      </c>
      <c r="L15" t="str">
        <f ca="1">IF(OR($A15&lt;Arkusz1!$C$21,Arkusz1!$C$21=""),"",$A15)</f>
        <v/>
      </c>
      <c r="M15" t="str">
        <f t="shared" ca="1" si="4"/>
        <v/>
      </c>
      <c r="P15" s="8" t="str">
        <f t="shared" si="7"/>
        <v/>
      </c>
      <c r="Q15" s="8" t="str">
        <f t="shared" si="7"/>
        <v/>
      </c>
      <c r="R15" s="8" t="str">
        <f t="shared" si="7"/>
        <v/>
      </c>
      <c r="S15" s="8" t="str">
        <f t="shared" si="7"/>
        <v/>
      </c>
      <c r="T15" s="8" t="str">
        <f t="shared" si="7"/>
        <v/>
      </c>
      <c r="U15" s="8" t="str">
        <f t="shared" si="7"/>
        <v/>
      </c>
      <c r="X15">
        <f>(DAY(Y2)-DAY(W24)+1)*NOT(AND(DAY(W24)=1,DAY(Y2+1)=1))*((DAY(Y2)-DAY(W24))&gt;=-1)</f>
        <v>0</v>
      </c>
      <c r="Y15">
        <f>(DAY(AA2)-DAY(W25)+1)*NOT(AND(DAY(W25)=1,DAY(AA2+1)=1))*((DAY(AA2)-DAY(W25))&gt;=-1)</f>
        <v>0</v>
      </c>
      <c r="Z15">
        <f>(DAY(AC2)-DAY(W26)+1)*NOT(AND(DAY(W26)=1,DAY(AC2+1)=1))*((DAY(AC2)-DAY(W26))&gt;=-1)*(AF2-AE2&lt;&gt;1)*(AH2-AG2&lt;&gt;1)</f>
        <v>0</v>
      </c>
    </row>
    <row r="16" spans="1:35" x14ac:dyDescent="0.25">
      <c r="A16" s="3">
        <f ca="1">IF(Arkusz1!$B$6=FALSE,"",(YEAR(TODAY())+ROW()-12))</f>
        <v>2020</v>
      </c>
      <c r="B16" s="3">
        <f t="shared" ca="1" si="0"/>
        <v>2020</v>
      </c>
      <c r="C16" t="str">
        <f t="shared" ca="1" si="1"/>
        <v/>
      </c>
      <c r="D16" t="str">
        <f>IF(Arkusz1!$B$12=FALSE,"",IFERROR(IF(OR($A16&lt;Arkusz1!$G$9,Arkusz1!$G$9=""),"",$A16),""))</f>
        <v/>
      </c>
      <c r="E16" t="str">
        <f t="shared" si="5"/>
        <v/>
      </c>
      <c r="F16" t="str">
        <f>IF(Arkusz1!$B$18=FALSE,"",IFERROR(IF(OR($A16&lt;Arkusz1!$G$15,Arkusz1!$G$15=""),"",$A16),""))</f>
        <v/>
      </c>
      <c r="G16" t="str">
        <f t="shared" si="2"/>
        <v/>
      </c>
      <c r="H16" t="str">
        <f ca="1">IF(OR($A16&lt;Arkusz1!$C$9,Arkusz1!$C$9=""),"",$A16)</f>
        <v/>
      </c>
      <c r="I16" t="str">
        <f t="shared" ca="1" si="3"/>
        <v/>
      </c>
      <c r="J16" t="str">
        <f ca="1">IF(OR($A16&lt;Arkusz1!$C$15,Arkusz1!$C$15=""),"",$A16)</f>
        <v/>
      </c>
      <c r="K16" t="str">
        <f t="shared" ca="1" si="4"/>
        <v/>
      </c>
      <c r="L16" t="str">
        <f ca="1">IF(OR($A16&lt;Arkusz1!$C$21,Arkusz1!$C$21=""),"",$A16)</f>
        <v/>
      </c>
      <c r="M16" t="str">
        <f t="shared" ca="1" si="4"/>
        <v/>
      </c>
      <c r="P16" s="8" t="str">
        <f t="shared" si="7"/>
        <v/>
      </c>
      <c r="Q16" s="8" t="str">
        <f t="shared" si="7"/>
        <v/>
      </c>
      <c r="R16" s="8" t="str">
        <f t="shared" si="7"/>
        <v/>
      </c>
      <c r="S16" s="8" t="str">
        <f t="shared" si="7"/>
        <v/>
      </c>
      <c r="T16" s="8" t="str">
        <f t="shared" si="7"/>
        <v/>
      </c>
      <c r="U16" s="8" t="str">
        <f t="shared" si="7"/>
        <v/>
      </c>
      <c r="X16" t="e">
        <f>(Y2-DATE(YEAR(Y2),MONTH(Y2)-1,DAY(W24))+1)*NOT(AND(DAY(W24)=1,DAY(Y2+1)=1))*((DAY(Y2)-DAY(W24))&lt;-1)</f>
        <v>#NUM!</v>
      </c>
      <c r="Y16" t="e">
        <f>(AA2-DATE(YEAR(AA2),MONTH(AA2)-1,DAY(W25))+1)*NOT(AND(DAY(W25)=1,DAY(AA2+1)=1))*((DAY(AA2)-DAY(W25))&lt;-1)</f>
        <v>#NUM!</v>
      </c>
      <c r="Z16" t="e">
        <f>(AC2-DATE(YEAR(AC2),MONTH(AC2)-1,DAY(W26))+1)*NOT(AND(DAY(W26)=1,DAY(AC2+1)=1))*((DAY(AC2)-DAY(W26))&lt;-1)</f>
        <v>#NUM!</v>
      </c>
    </row>
    <row r="17" spans="1:30" x14ac:dyDescent="0.25">
      <c r="A17" s="3">
        <f ca="1">IF(Arkusz1!$B$6=FALSE,"",(YEAR(TODAY())+ROW()-12))</f>
        <v>2021</v>
      </c>
      <c r="B17" s="3">
        <f t="shared" ca="1" si="0"/>
        <v>2021</v>
      </c>
      <c r="C17" t="str">
        <f t="shared" ca="1" si="1"/>
        <v/>
      </c>
      <c r="D17" t="str">
        <f>IF(Arkusz1!$B$12=FALSE,"",IFERROR(IF(OR($A17&lt;Arkusz1!$G$9,Arkusz1!$G$9=""),"",$A17),""))</f>
        <v/>
      </c>
      <c r="E17" t="str">
        <f t="shared" si="5"/>
        <v/>
      </c>
      <c r="F17" t="str">
        <f>IF(Arkusz1!$B$18=FALSE,"",IFERROR(IF(OR($A17&lt;Arkusz1!$G$15,Arkusz1!$G$15=""),"",$A17),""))</f>
        <v/>
      </c>
      <c r="G17" t="str">
        <f t="shared" si="2"/>
        <v/>
      </c>
      <c r="H17" t="str">
        <f ca="1">IF(OR($A17&lt;Arkusz1!$C$9,Arkusz1!$C$9=""),"",$A17)</f>
        <v/>
      </c>
      <c r="I17" t="str">
        <f t="shared" ca="1" si="3"/>
        <v/>
      </c>
      <c r="J17" t="str">
        <f ca="1">IF(OR($A17&lt;Arkusz1!$C$15,Arkusz1!$C$15=""),"",$A17)</f>
        <v/>
      </c>
      <c r="K17" t="str">
        <f t="shared" ca="1" si="4"/>
        <v/>
      </c>
      <c r="L17" t="str">
        <f ca="1">IF(OR($A17&lt;Arkusz1!$C$21,Arkusz1!$C$21=""),"",$A17)</f>
        <v/>
      </c>
      <c r="M17" t="str">
        <f t="shared" ca="1" si="4"/>
        <v/>
      </c>
      <c r="P17" s="8" t="str">
        <f t="shared" si="7"/>
        <v/>
      </c>
      <c r="Q17" s="8" t="str">
        <f t="shared" si="7"/>
        <v/>
      </c>
      <c r="R17" s="8" t="str">
        <f t="shared" si="7"/>
        <v/>
      </c>
      <c r="S17" s="8" t="str">
        <f t="shared" si="7"/>
        <v/>
      </c>
      <c r="T17" s="8" t="str">
        <f t="shared" si="7"/>
        <v/>
      </c>
      <c r="U17" s="8" t="str">
        <f t="shared" si="7"/>
        <v/>
      </c>
      <c r="X17" t="s">
        <v>33</v>
      </c>
      <c r="Y17" t="s">
        <v>34</v>
      </c>
      <c r="Z17" t="s">
        <v>35</v>
      </c>
    </row>
    <row r="18" spans="1:30" x14ac:dyDescent="0.25">
      <c r="A18" s="3">
        <f ca="1">IF(Arkusz1!$B$6=FALSE,"",(YEAR(TODAY())+ROW()-12))</f>
        <v>2022</v>
      </c>
      <c r="B18" s="3">
        <f t="shared" ca="1" si="0"/>
        <v>2022</v>
      </c>
      <c r="C18" t="str">
        <f t="shared" ca="1" si="1"/>
        <v/>
      </c>
      <c r="D18" t="str">
        <f>IF(Arkusz1!$B$12=FALSE,"",IFERROR(IF(OR($A18&lt;Arkusz1!$G$9,Arkusz1!$G$9=""),"",$A18),""))</f>
        <v/>
      </c>
      <c r="E18" t="str">
        <f t="shared" si="5"/>
        <v/>
      </c>
      <c r="F18" t="str">
        <f>IF(Arkusz1!$B$18=FALSE,"",IFERROR(IF(OR($A18&lt;Arkusz1!$G$15,Arkusz1!$G$15=""),"",$A18),""))</f>
        <v/>
      </c>
      <c r="G18" t="str">
        <f t="shared" si="2"/>
        <v/>
      </c>
      <c r="H18" t="str">
        <f ca="1">IF(OR($A18&lt;Arkusz1!$C$9,Arkusz1!$C$9=""),"",$A18)</f>
        <v/>
      </c>
      <c r="I18" t="str">
        <f t="shared" ca="1" si="3"/>
        <v/>
      </c>
      <c r="J18" t="str">
        <f ca="1">IF(OR($A18&lt;Arkusz1!$C$15,Arkusz1!$C$15=""),"",$A18)</f>
        <v/>
      </c>
      <c r="K18" t="str">
        <f t="shared" ca="1" si="4"/>
        <v/>
      </c>
      <c r="L18" t="str">
        <f ca="1">IF(OR($A18&lt;Arkusz1!$C$21,Arkusz1!$C$21=""),"",$A18)</f>
        <v/>
      </c>
      <c r="M18" t="str">
        <f t="shared" ca="1" si="4"/>
        <v/>
      </c>
      <c r="P18" s="8" t="str">
        <f t="shared" si="7"/>
        <v/>
      </c>
      <c r="Q18" s="8" t="str">
        <f t="shared" si="7"/>
        <v/>
      </c>
      <c r="R18" s="8" t="str">
        <f t="shared" si="7"/>
        <v/>
      </c>
      <c r="S18" s="8" t="str">
        <f t="shared" si="7"/>
        <v/>
      </c>
      <c r="T18" s="8" t="str">
        <f t="shared" si="7"/>
        <v/>
      </c>
      <c r="U18" s="8" t="str">
        <f t="shared" si="7"/>
        <v/>
      </c>
      <c r="X18" s="2">
        <f>IF(AND(X2&lt;$W$1,Y2&gt;=$W$1),$W$1,IF(Y2&lt;$W$1,10000000,X2))</f>
        <v>10000000</v>
      </c>
      <c r="Y18" s="2">
        <f>IF(AND(Z2&lt;$W$1,AA2&gt;=$W$1),$W$1,IF(AND(AA2&lt;$W$1),10000000,Z2))</f>
        <v>10000000</v>
      </c>
      <c r="Z18" s="2">
        <f>IF(AND(AB2&lt;$W$1,AC2&gt;=$W$1),$W$1,IF(AND(AC2&lt;$W$1),10000000,AB2))</f>
        <v>10000000</v>
      </c>
    </row>
    <row r="19" spans="1:30" x14ac:dyDescent="0.25">
      <c r="A19" s="3">
        <f ca="1">IF(Arkusz1!$B$6=FALSE,"",(YEAR(TODAY())+ROW()-12))</f>
        <v>2023</v>
      </c>
      <c r="B19" s="3">
        <f t="shared" ca="1" si="0"/>
        <v>2023</v>
      </c>
      <c r="C19" t="str">
        <f t="shared" ca="1" si="1"/>
        <v/>
      </c>
      <c r="D19" t="str">
        <f>IF(Arkusz1!$B$12=FALSE,"",IFERROR(IF(OR($A19&lt;Arkusz1!$G$9,Arkusz1!$G$9=""),"",$A19),""))</f>
        <v/>
      </c>
      <c r="E19" t="str">
        <f t="shared" si="5"/>
        <v/>
      </c>
      <c r="F19" t="str">
        <f>IF(Arkusz1!$B$18=FALSE,"",IFERROR(IF(OR($A19&lt;Arkusz1!$G$15,Arkusz1!$G$15=""),"",$A19),""))</f>
        <v/>
      </c>
      <c r="G19" t="str">
        <f t="shared" si="2"/>
        <v/>
      </c>
      <c r="H19" t="str">
        <f ca="1">IF(OR($A19&lt;Arkusz1!$C$9,Arkusz1!$C$9=""),"",$A19)</f>
        <v/>
      </c>
      <c r="I19" t="str">
        <f t="shared" ca="1" si="3"/>
        <v/>
      </c>
      <c r="J19" t="str">
        <f ca="1">IF(OR($A19&lt;Arkusz1!$C$15,Arkusz1!$C$15=""),"",$A19)</f>
        <v/>
      </c>
      <c r="K19" t="str">
        <f t="shared" ca="1" si="4"/>
        <v/>
      </c>
      <c r="L19" t="str">
        <f ca="1">IF(OR($A19&lt;Arkusz1!$C$21,Arkusz1!$C$21=""),"",$A19)</f>
        <v/>
      </c>
      <c r="M19" t="str">
        <f t="shared" ca="1" si="4"/>
        <v/>
      </c>
      <c r="P19" s="8" t="str">
        <f t="shared" si="7"/>
        <v/>
      </c>
      <c r="Q19" s="8" t="str">
        <f t="shared" si="7"/>
        <v/>
      </c>
      <c r="R19" s="8" t="str">
        <f t="shared" si="7"/>
        <v/>
      </c>
      <c r="S19" s="8" t="str">
        <f t="shared" si="7"/>
        <v/>
      </c>
      <c r="T19" s="8" t="str">
        <f t="shared" si="7"/>
        <v/>
      </c>
      <c r="U19" s="8" t="str">
        <f t="shared" si="7"/>
        <v/>
      </c>
    </row>
    <row r="20" spans="1:30" x14ac:dyDescent="0.25">
      <c r="A20" s="3">
        <f ca="1">IF(Arkusz1!$B$6=FALSE,"",(YEAR(TODAY())+ROW()-12))</f>
        <v>2024</v>
      </c>
      <c r="B20" s="3">
        <f t="shared" ca="1" si="0"/>
        <v>2024</v>
      </c>
      <c r="C20" t="str">
        <f t="shared" ca="1" si="1"/>
        <v/>
      </c>
      <c r="D20" t="str">
        <f>IF(Arkusz1!$B$12=FALSE,"",IFERROR(IF(OR($A20&lt;Arkusz1!$G$9,Arkusz1!$G$9=""),"",$A20),""))</f>
        <v/>
      </c>
      <c r="E20" t="str">
        <f t="shared" si="5"/>
        <v/>
      </c>
      <c r="F20" t="str">
        <f>IF(Arkusz1!$B$18=FALSE,"",IFERROR(IF(OR($A20&lt;Arkusz1!$G$15,Arkusz1!$G$15=""),"",$A20),""))</f>
        <v/>
      </c>
      <c r="G20" t="str">
        <f t="shared" si="2"/>
        <v/>
      </c>
      <c r="H20" t="str">
        <f ca="1">IF(OR($A20&lt;Arkusz1!$C$9,Arkusz1!$C$9=""),"",$A20)</f>
        <v/>
      </c>
      <c r="I20" t="str">
        <f t="shared" ca="1" si="3"/>
        <v/>
      </c>
      <c r="J20" t="str">
        <f ca="1">IF(OR($A20&lt;Arkusz1!$C$15,Arkusz1!$C$15=""),"",$A20)</f>
        <v/>
      </c>
      <c r="K20" t="str">
        <f t="shared" ca="1" si="4"/>
        <v/>
      </c>
      <c r="L20" t="str">
        <f ca="1">IF(OR($A20&lt;Arkusz1!$C$21,Arkusz1!$C$21=""),"",$A20)</f>
        <v/>
      </c>
      <c r="M20" t="str">
        <f t="shared" ca="1" si="4"/>
        <v/>
      </c>
      <c r="P20" s="8" t="str">
        <f t="shared" si="7"/>
        <v/>
      </c>
      <c r="Q20" s="8" t="str">
        <f t="shared" si="7"/>
        <v/>
      </c>
      <c r="R20" s="8" t="str">
        <f t="shared" si="7"/>
        <v/>
      </c>
      <c r="S20" s="8" t="str">
        <f t="shared" si="7"/>
        <v/>
      </c>
      <c r="T20" s="8" t="str">
        <f t="shared" si="7"/>
        <v/>
      </c>
      <c r="U20" s="8" t="str">
        <f t="shared" si="7"/>
        <v/>
      </c>
      <c r="X20" s="4" t="s">
        <v>36</v>
      </c>
      <c r="Z20" t="s">
        <v>37</v>
      </c>
      <c r="AA20" t="s">
        <v>38</v>
      </c>
    </row>
    <row r="21" spans="1:30" x14ac:dyDescent="0.25">
      <c r="A21" s="3">
        <f ca="1">IF(Arkusz1!$B$6=FALSE,"",(YEAR(TODAY())+ROW()-12))</f>
        <v>2025</v>
      </c>
      <c r="B21" s="3">
        <f t="shared" ca="1" si="0"/>
        <v>2025</v>
      </c>
      <c r="C21" t="str">
        <f t="shared" ca="1" si="1"/>
        <v/>
      </c>
      <c r="D21" t="str">
        <f>IF(Arkusz1!$B$12=FALSE,"",IFERROR(IF(OR($A21&lt;Arkusz1!$G$9,Arkusz1!$G$9=""),"",$A21),""))</f>
        <v/>
      </c>
      <c r="E21" t="str">
        <f t="shared" si="5"/>
        <v/>
      </c>
      <c r="F21" t="str">
        <f>IF(Arkusz1!$B$18=FALSE,"",IFERROR(IF(OR($A21&lt;Arkusz1!$G$15,Arkusz1!$G$15=""),"",$A21),""))</f>
        <v/>
      </c>
      <c r="G21" t="str">
        <f t="shared" si="2"/>
        <v/>
      </c>
      <c r="H21" t="str">
        <f ca="1">IF(OR($A21&lt;Arkusz1!$C$9,Arkusz1!$C$9=""),"",$A21)</f>
        <v/>
      </c>
      <c r="I21" t="str">
        <f t="shared" ca="1" si="3"/>
        <v/>
      </c>
      <c r="J21" t="str">
        <f ca="1">IF(OR($A21&lt;Arkusz1!$C$15,Arkusz1!$C$15=""),"",$A21)</f>
        <v/>
      </c>
      <c r="K21" t="str">
        <f t="shared" ca="1" si="4"/>
        <v/>
      </c>
      <c r="L21" t="str">
        <f ca="1">IF(OR($A21&lt;Arkusz1!$C$21,Arkusz1!$C$21=""),"",$A21)</f>
        <v/>
      </c>
      <c r="M21" t="str">
        <f t="shared" ca="1" si="4"/>
        <v/>
      </c>
      <c r="P21" s="8" t="str">
        <f t="shared" si="7"/>
        <v/>
      </c>
      <c r="Q21" s="8" t="str">
        <f t="shared" si="7"/>
        <v/>
      </c>
      <c r="R21" s="8" t="str">
        <f t="shared" si="7"/>
        <v/>
      </c>
      <c r="S21" s="8" t="str">
        <f t="shared" si="7"/>
        <v/>
      </c>
      <c r="T21" s="8" t="str">
        <f t="shared" si="7"/>
        <v/>
      </c>
      <c r="U21" s="8" t="str">
        <f t="shared" si="7"/>
        <v/>
      </c>
      <c r="X21" s="1">
        <f>MIN(X18:Z18)+990-1+SUM(Z21:AA21)</f>
        <v>10000989</v>
      </c>
      <c r="Z21">
        <f>(Z2-Y2-1)*(Y2&gt;W1)*(Z2&gt;W1)*(Z2&gt;Y2)</f>
        <v>0</v>
      </c>
      <c r="AA21">
        <f>(AB2-AA2-1)*(AA2&gt;W1)*(AB2&gt;W1)*(AB2&gt;AA2)</f>
        <v>0</v>
      </c>
    </row>
    <row r="22" spans="1:30" x14ac:dyDescent="0.25">
      <c r="A22" s="3">
        <f ca="1">IF(Arkusz1!$B$6=FALSE,"",(YEAR(TODAY())+ROW()-12))</f>
        <v>2026</v>
      </c>
      <c r="B22" s="3">
        <f t="shared" ca="1" si="0"/>
        <v>2026</v>
      </c>
      <c r="C22" t="str">
        <f t="shared" ca="1" si="1"/>
        <v/>
      </c>
      <c r="D22" t="str">
        <f>IF(Arkusz1!$B$12=FALSE,"",IFERROR(IF(OR($A22&lt;Arkusz1!$G$9,Arkusz1!$G$9=""),"",$A22),""))</f>
        <v/>
      </c>
      <c r="E22" t="str">
        <f t="shared" si="5"/>
        <v/>
      </c>
      <c r="F22" t="str">
        <f>IF(Arkusz1!$B$18=FALSE,"",IFERROR(IF(OR($A22&lt;Arkusz1!$G$15,Arkusz1!$G$15=""),"",$A22),""))</f>
        <v/>
      </c>
      <c r="G22" t="str">
        <f t="shared" si="2"/>
        <v/>
      </c>
      <c r="H22" t="str">
        <f ca="1">IF(OR($A22&lt;Arkusz1!$C$9,Arkusz1!$C$9=""),"",$A22)</f>
        <v/>
      </c>
      <c r="I22" t="str">
        <f t="shared" ca="1" si="3"/>
        <v/>
      </c>
      <c r="J22" t="str">
        <f ca="1">IF(OR($A22&lt;Arkusz1!$C$15,Arkusz1!$C$15=""),"",$A22)</f>
        <v/>
      </c>
      <c r="K22" t="str">
        <f t="shared" ca="1" si="4"/>
        <v/>
      </c>
      <c r="L22" t="str">
        <f ca="1">IF(OR($A22&lt;Arkusz1!$C$21,Arkusz1!$C$21=""),"",$A22)</f>
        <v/>
      </c>
      <c r="M22" t="str">
        <f t="shared" ca="1" si="4"/>
        <v/>
      </c>
      <c r="P22" s="8" t="str">
        <f t="shared" si="7"/>
        <v/>
      </c>
      <c r="Q22" s="8" t="str">
        <f t="shared" si="7"/>
        <v/>
      </c>
      <c r="R22" s="8" t="str">
        <f t="shared" si="7"/>
        <v/>
      </c>
      <c r="S22" s="8" t="str">
        <f t="shared" si="7"/>
        <v/>
      </c>
      <c r="T22" s="8" t="str">
        <f t="shared" si="7"/>
        <v/>
      </c>
      <c r="U22" s="8" t="str">
        <f t="shared" si="7"/>
        <v/>
      </c>
    </row>
    <row r="23" spans="1:30" x14ac:dyDescent="0.25">
      <c r="A23" s="3"/>
      <c r="B23" s="3"/>
      <c r="P23" s="8" t="str">
        <f t="shared" si="7"/>
        <v/>
      </c>
      <c r="Q23" s="8" t="str">
        <f t="shared" si="7"/>
        <v/>
      </c>
      <c r="R23" s="8" t="str">
        <f t="shared" si="7"/>
        <v/>
      </c>
      <c r="S23" s="8" t="str">
        <f t="shared" si="7"/>
        <v/>
      </c>
      <c r="T23" s="8" t="str">
        <f t="shared" si="7"/>
        <v/>
      </c>
      <c r="U23" s="8" t="str">
        <f t="shared" si="7"/>
        <v/>
      </c>
      <c r="X23" s="4" t="s">
        <v>49</v>
      </c>
      <c r="Y23" s="4" t="s">
        <v>50</v>
      </c>
      <c r="Z23" s="4" t="s">
        <v>51</v>
      </c>
      <c r="AB23" s="4" t="s">
        <v>52</v>
      </c>
      <c r="AC23" s="4" t="s">
        <v>58</v>
      </c>
    </row>
    <row r="24" spans="1:30" x14ac:dyDescent="0.25">
      <c r="A24" s="3"/>
      <c r="B24" s="3"/>
      <c r="P24" s="8" t="str">
        <f t="shared" si="7"/>
        <v/>
      </c>
      <c r="Q24" s="8" t="str">
        <f t="shared" si="7"/>
        <v/>
      </c>
      <c r="R24" s="8" t="str">
        <f t="shared" si="7"/>
        <v/>
      </c>
      <c r="S24" s="8" t="str">
        <f t="shared" si="7"/>
        <v/>
      </c>
      <c r="T24" s="8" t="str">
        <f t="shared" si="7"/>
        <v/>
      </c>
      <c r="U24" s="8" t="str">
        <f t="shared" si="7"/>
        <v/>
      </c>
      <c r="W24" s="6">
        <f>MAX(X2,W1)</f>
        <v>42422</v>
      </c>
      <c r="X24" s="1">
        <f>(DATE(YEAR(W24),MONTH(W24)+33,DAY(W24)-1))*(X2&gt;0)*(Arkusz1!B6=TRUE)</f>
        <v>0</v>
      </c>
      <c r="Y24" s="1">
        <f>DATE(YEAR(W25),MONTH(W25)+33-X13-IF(X14=0,0,1),IF(X14=0,0,DAY(W25)+30-1-X15))*(X25="Limit czasowy nie jest przekroczony")*(Arkusz1!B6=TRUE)*(Arkusz1!B12=TRUE)*(Z2&gt;0)</f>
        <v>0</v>
      </c>
      <c r="Z24" s="1">
        <f>DATE(YEAR(W26),MONTH(W26)+33-IF(X14+Y14=0,0,1)-ROUNDDOWN(SUM(X13:Y13)+SUM(X14:Y14)/30,0),IF(X14+Y14=0,0,DAY(W26)+30-1-MOD(SUM(X14:Y14),30)))*(Y25="Limit czasowy nie jest przekroczony")*(Arkusz1!B6=TRUE)*(Arkusz1!B12=TRUE)*(Arkusz1!B18=TRUE)*(AB2&gt;0)</f>
        <v>0</v>
      </c>
      <c r="AB24" s="1" t="str">
        <f>IF(MAX(X24:Z24)=0,"brak danych",MAX(X24:Z24))</f>
        <v>brak danych</v>
      </c>
      <c r="AC24" t="str">
        <f>IF(AB24="brak danych","",HLOOKUP(MAX(X24:Z24),X24:Z25,2))</f>
        <v/>
      </c>
      <c r="AD24" t="str">
        <f>TEXT(AB24,"rrrr-mm-dd")</f>
        <v>brak danych</v>
      </c>
    </row>
    <row r="25" spans="1:30" x14ac:dyDescent="0.25">
      <c r="A25" s="3"/>
      <c r="B25" s="3"/>
      <c r="P25" s="8" t="str">
        <f t="shared" si="7"/>
        <v/>
      </c>
      <c r="Q25" s="8" t="str">
        <f t="shared" si="7"/>
        <v/>
      </c>
      <c r="R25" s="8" t="str">
        <f t="shared" si="7"/>
        <v/>
      </c>
      <c r="S25" s="8" t="str">
        <f t="shared" si="7"/>
        <v/>
      </c>
      <c r="T25" s="8" t="str">
        <f t="shared" si="7"/>
        <v/>
      </c>
      <c r="U25" s="8" t="str">
        <f t="shared" si="7"/>
        <v/>
      </c>
      <c r="W25" s="6">
        <f>MAX(Z2,W1)</f>
        <v>42422</v>
      </c>
      <c r="X25" s="1" t="str">
        <f>IF(OR(X13&gt;33,AND(X13=33,X14&gt;=0)),"","Limit czasowy nie jest przekroczony")</f>
        <v>Limit czasowy nie jest przekroczony</v>
      </c>
      <c r="Y25" s="1" t="str">
        <f>IF(SUM(X13:Y13)+SUM(X14:Y14)/30&gt;=33,"","Limit czasowy nie jest przekroczony")</f>
        <v>Limit czasowy nie jest przekroczony</v>
      </c>
      <c r="Z25" s="2" t="str">
        <f>IF(SUM(X13:Z13)+SUM(X14:Z14)/30&gt;=33,"","Limit czasowy nie jest przekroczony")</f>
        <v>Limit czasowy nie jest przekroczony</v>
      </c>
      <c r="AB25" s="1" t="str">
        <f>IF(AA12+AB12/30&lt;=33,"Limit czasowy nie jest przekroczony",AB24+1)</f>
        <v>Limit czasowy nie jest przekroczony</v>
      </c>
    </row>
    <row r="26" spans="1:30" x14ac:dyDescent="0.25">
      <c r="A26" s="3"/>
      <c r="B26" s="3"/>
      <c r="P26" s="8" t="str">
        <f t="shared" si="7"/>
        <v/>
      </c>
      <c r="Q26" s="8" t="str">
        <f t="shared" si="7"/>
        <v/>
      </c>
      <c r="R26" s="8" t="str">
        <f t="shared" si="7"/>
        <v/>
      </c>
      <c r="S26" s="8" t="str">
        <f t="shared" si="7"/>
        <v/>
      </c>
      <c r="T26" s="8" t="str">
        <f t="shared" si="7"/>
        <v/>
      </c>
      <c r="U26" s="8" t="str">
        <f t="shared" si="7"/>
        <v/>
      </c>
      <c r="W26" s="6">
        <f>MAX(W1,AB2)</f>
        <v>42422</v>
      </c>
      <c r="X26" s="1"/>
      <c r="AB26" s="1"/>
    </row>
    <row r="27" spans="1:30" x14ac:dyDescent="0.25">
      <c r="A27" s="3"/>
      <c r="B27" s="3"/>
      <c r="P27" s="8" t="str">
        <f t="shared" si="7"/>
        <v/>
      </c>
      <c r="Q27" s="8" t="str">
        <f t="shared" si="7"/>
        <v/>
      </c>
      <c r="R27" s="8" t="str">
        <f t="shared" si="7"/>
        <v/>
      </c>
      <c r="S27" s="8" t="str">
        <f t="shared" si="7"/>
        <v/>
      </c>
      <c r="T27" s="8" t="str">
        <f t="shared" si="7"/>
        <v/>
      </c>
      <c r="U27" s="8" t="str">
        <f t="shared" si="7"/>
        <v/>
      </c>
      <c r="X27" s="1">
        <f>DATE(YEAR(W24),MONTH(W24)+33,DAY(W24)-1)</f>
        <v>43425</v>
      </c>
      <c r="Z27">
        <f>DATE(YEAR(W26),MONTH(W26)+33-IF(X14+Y14=0,0,1)-ROUNDDOWN(SUM(X13:Y13)+SUM(X14:Y14)/30,0),IF(X14+Y14=0,0,DAY(W26)+30-MOD(SUM(X14:Y14),30)))*(Y25="Limit czasowy nie jest przekroczony")*(Arkusz1!B6=TRUE)*(Arkusz1!B12=TRUE)*(Arkusz1!B18=TRUE)*(AB2&gt;0)</f>
        <v>0</v>
      </c>
      <c r="AB27" s="1"/>
    </row>
    <row r="28" spans="1:30" x14ac:dyDescent="0.25">
      <c r="A28" s="3"/>
      <c r="B28" s="3"/>
      <c r="P28" s="8" t="str">
        <f t="shared" si="7"/>
        <v/>
      </c>
      <c r="Q28" s="8" t="str">
        <f t="shared" si="7"/>
        <v/>
      </c>
      <c r="R28" s="8" t="str">
        <f t="shared" si="7"/>
        <v/>
      </c>
      <c r="S28" s="8" t="str">
        <f t="shared" si="7"/>
        <v/>
      </c>
      <c r="T28" s="8" t="str">
        <f t="shared" si="7"/>
        <v/>
      </c>
      <c r="U28" s="8" t="str">
        <f t="shared" si="7"/>
        <v/>
      </c>
    </row>
    <row r="29" spans="1:30" x14ac:dyDescent="0.25">
      <c r="A29" s="3"/>
      <c r="B29" s="3"/>
      <c r="P29" s="8" t="str">
        <f t="shared" si="7"/>
        <v/>
      </c>
      <c r="Q29" s="8" t="str">
        <f t="shared" si="7"/>
        <v/>
      </c>
      <c r="R29" s="8" t="str">
        <f t="shared" si="7"/>
        <v/>
      </c>
      <c r="S29" s="8" t="str">
        <f t="shared" si="7"/>
        <v/>
      </c>
      <c r="T29" s="8" t="str">
        <f t="shared" si="7"/>
        <v/>
      </c>
      <c r="U29" s="8" t="str">
        <f t="shared" si="7"/>
        <v/>
      </c>
      <c r="W29" s="1"/>
    </row>
    <row r="30" spans="1:30" x14ac:dyDescent="0.25">
      <c r="A30" s="3"/>
      <c r="B30" s="3"/>
      <c r="P30" s="8" t="str">
        <f t="shared" si="7"/>
        <v/>
      </c>
      <c r="Q30" s="8" t="str">
        <f t="shared" si="7"/>
        <v/>
      </c>
      <c r="R30" s="8" t="str">
        <f t="shared" si="7"/>
        <v/>
      </c>
      <c r="S30" s="8" t="str">
        <f t="shared" si="7"/>
        <v/>
      </c>
      <c r="T30" s="8" t="str">
        <f t="shared" si="7"/>
        <v/>
      </c>
      <c r="U30" s="8" t="str">
        <f t="shared" si="7"/>
        <v/>
      </c>
    </row>
    <row r="31" spans="1:30" x14ac:dyDescent="0.25">
      <c r="A31" s="3"/>
      <c r="B31" s="3"/>
      <c r="P31" s="8" t="str">
        <f t="shared" si="7"/>
        <v/>
      </c>
      <c r="Q31" s="8" t="str">
        <f t="shared" si="7"/>
        <v/>
      </c>
      <c r="R31" s="8" t="str">
        <f t="shared" si="7"/>
        <v/>
      </c>
      <c r="S31" s="8" t="str">
        <f t="shared" si="7"/>
        <v/>
      </c>
      <c r="T31" s="8" t="str">
        <f t="shared" si="7"/>
        <v/>
      </c>
      <c r="U31" s="8" t="str">
        <f t="shared" si="7"/>
        <v/>
      </c>
    </row>
    <row r="32" spans="1:30" x14ac:dyDescent="0.25">
      <c r="A32" s="3"/>
      <c r="B32" s="3"/>
      <c r="P32" s="8" t="str">
        <f t="shared" si="7"/>
        <v/>
      </c>
      <c r="Q32" s="8" t="str">
        <f t="shared" si="7"/>
        <v/>
      </c>
      <c r="R32" s="8" t="str">
        <f t="shared" si="7"/>
        <v/>
      </c>
      <c r="S32" s="8" t="str">
        <f t="shared" si="7"/>
        <v/>
      </c>
      <c r="T32" s="8" t="str">
        <f t="shared" si="7"/>
        <v/>
      </c>
      <c r="U32" s="8" t="str">
        <f t="shared" si="7"/>
        <v/>
      </c>
    </row>
    <row r="33" spans="1:21" x14ac:dyDescent="0.25">
      <c r="A33" s="3"/>
      <c r="B33" s="3"/>
      <c r="P33" s="8" t="str">
        <f t="shared" si="7"/>
        <v/>
      </c>
      <c r="Q33" s="8" t="str">
        <f t="shared" si="7"/>
        <v/>
      </c>
      <c r="R33" s="8" t="str">
        <f t="shared" si="7"/>
        <v/>
      </c>
      <c r="S33" s="8" t="str">
        <f t="shared" si="7"/>
        <v/>
      </c>
      <c r="T33" s="8" t="str">
        <f t="shared" si="7"/>
        <v/>
      </c>
      <c r="U33" s="8" t="str">
        <f t="shared" si="7"/>
        <v/>
      </c>
    </row>
    <row r="34" spans="1:21" x14ac:dyDescent="0.25">
      <c r="A34" s="3"/>
      <c r="B34" s="3"/>
      <c r="P34" s="8" t="str">
        <f t="shared" si="7"/>
        <v/>
      </c>
      <c r="Q34" s="8" t="str">
        <f t="shared" si="7"/>
        <v/>
      </c>
      <c r="R34" s="8" t="str">
        <f t="shared" si="7"/>
        <v/>
      </c>
      <c r="S34" s="8" t="str">
        <f t="shared" ref="S34:U34" si="8">IF(ROW()-3&lt;=S$2,ROW()-3,"")</f>
        <v/>
      </c>
      <c r="T34" s="8" t="str">
        <f t="shared" si="8"/>
        <v/>
      </c>
      <c r="U34" s="8" t="str">
        <f t="shared" si="8"/>
        <v/>
      </c>
    </row>
    <row r="35" spans="1:21" x14ac:dyDescent="0.25">
      <c r="A35" s="3"/>
      <c r="B35" s="3"/>
      <c r="P35" s="8"/>
      <c r="Q35" s="8"/>
      <c r="R35" s="8"/>
      <c r="S35" s="8"/>
      <c r="T35" s="8"/>
      <c r="U35" s="8"/>
    </row>
    <row r="36" spans="1:21" x14ac:dyDescent="0.25">
      <c r="A36" s="3"/>
      <c r="B36" s="3"/>
      <c r="P36" s="8"/>
      <c r="Q36" s="8"/>
      <c r="R36" s="8"/>
      <c r="S36" s="8"/>
      <c r="T36" s="8"/>
      <c r="U36" s="8"/>
    </row>
    <row r="37" spans="1:21" x14ac:dyDescent="0.25">
      <c r="A37" s="3"/>
      <c r="B37" s="3"/>
      <c r="P37" s="8"/>
      <c r="Q37" s="8"/>
      <c r="R37" s="8"/>
      <c r="S37" s="8"/>
      <c r="T37" s="8"/>
      <c r="U37" s="8"/>
    </row>
    <row r="38" spans="1:21" x14ac:dyDescent="0.25">
      <c r="A38" s="3"/>
      <c r="B38" s="3"/>
      <c r="P38" s="8"/>
      <c r="Q38" s="8"/>
      <c r="R38" s="8"/>
      <c r="S38" s="8"/>
      <c r="T38" s="8"/>
      <c r="U38" s="8"/>
    </row>
    <row r="39" spans="1:21" x14ac:dyDescent="0.25">
      <c r="A39" s="3"/>
      <c r="B39" s="3"/>
      <c r="P39" s="8"/>
      <c r="Q39" s="8"/>
      <c r="R39" s="8"/>
      <c r="S39" s="8"/>
      <c r="T39" s="8"/>
      <c r="U39" s="8"/>
    </row>
    <row r="40" spans="1:21" x14ac:dyDescent="0.25">
      <c r="A40" s="3"/>
      <c r="B40" s="3"/>
      <c r="P40" s="8"/>
      <c r="Q40" s="8"/>
      <c r="R40" s="8"/>
      <c r="S40" s="8"/>
      <c r="T40" s="8"/>
      <c r="U40" s="8"/>
    </row>
    <row r="41" spans="1:21" x14ac:dyDescent="0.25">
      <c r="A41" s="3"/>
      <c r="B41" s="3"/>
      <c r="P41" s="8"/>
      <c r="Q41" s="8"/>
      <c r="R41" s="8"/>
      <c r="S41" s="8"/>
      <c r="T41" s="8"/>
      <c r="U41" s="8"/>
    </row>
    <row r="42" spans="1:21" x14ac:dyDescent="0.25">
      <c r="M42" s="5"/>
      <c r="P42" s="8"/>
      <c r="Q42" s="8"/>
      <c r="R42" s="8"/>
      <c r="S42" s="8"/>
      <c r="T42" s="8"/>
      <c r="U42" s="8"/>
    </row>
    <row r="43" spans="1:21" x14ac:dyDescent="0.25">
      <c r="A43" t="s">
        <v>41</v>
      </c>
      <c r="B43" t="s">
        <v>42</v>
      </c>
      <c r="C43" t="s">
        <v>43</v>
      </c>
      <c r="D43" t="s">
        <v>44</v>
      </c>
      <c r="E43" t="s">
        <v>45</v>
      </c>
      <c r="F43" t="s">
        <v>46</v>
      </c>
      <c r="M43" s="5"/>
      <c r="P43" s="8"/>
      <c r="Q43" s="8"/>
      <c r="R43" s="8"/>
      <c r="S43" s="8"/>
      <c r="T43" s="8"/>
      <c r="U43" s="8"/>
    </row>
    <row r="44" spans="1:21" x14ac:dyDescent="0.25">
      <c r="A44" s="7" t="str">
        <f>IF(AND(Arkusz1!$C$9&gt;0,Arkusz1!$B$6=TRUE),ROW()-43,"")</f>
        <v/>
      </c>
      <c r="B44" s="7" t="str">
        <f>IF(AND(Arkusz1!$G$9&gt;0,Arkusz1!$B$6=TRUE),ROW()-43,"")</f>
        <v/>
      </c>
      <c r="C44" s="7" t="str">
        <f>IF(AND(Arkusz1!$C$15&gt;0,Arkusz1!$B$12=TRUE,Arkusz1!$B$6=TRUE),ROW()-43,"")</f>
        <v/>
      </c>
      <c r="D44" s="7" t="str">
        <f>IF(AND(Arkusz1!$G$15&gt;0,Arkusz1!$B$12=TRUE,Arkusz1!$B$6=TRUE),ROW()-43,"")</f>
        <v/>
      </c>
      <c r="E44" s="7" t="str">
        <f>IF(AND(Arkusz1!$C$21&gt;0,Arkusz1!$B$18=TRUE,Arkusz1!$B$12=TRUE,Arkusz1!$B$6=TRUE),ROW()-43,"")</f>
        <v/>
      </c>
      <c r="F44" s="7" t="str">
        <f>IF(AND(Arkusz1!$G$21&gt;0,Arkusz1!$B$18=TRUE,Arkusz1!$B$12=TRUE,Arkusz1!$B$6=TRUE),ROW()-43,"")</f>
        <v/>
      </c>
      <c r="G44" s="1"/>
      <c r="M44" s="5"/>
      <c r="P44" s="8"/>
      <c r="Q44" s="8"/>
      <c r="R44" s="8"/>
      <c r="S44" s="8"/>
      <c r="T44" s="8"/>
      <c r="U44" s="8"/>
    </row>
    <row r="45" spans="1:21" x14ac:dyDescent="0.25">
      <c r="A45" s="7" t="str">
        <f>IF(AND(Arkusz1!$C$9&gt;0,Arkusz1!$B$6=TRUE),ROW()-43,"")</f>
        <v/>
      </c>
      <c r="B45" s="7" t="str">
        <f>IF(AND(Arkusz1!$G$9&gt;0,Arkusz1!$B$6=TRUE),ROW()-43,"")</f>
        <v/>
      </c>
      <c r="C45" s="7" t="str">
        <f>IF(AND(Arkusz1!$C$15&gt;0,Arkusz1!$B$12=TRUE,Arkusz1!$B$6=TRUE),ROW()-43,"")</f>
        <v/>
      </c>
      <c r="D45" s="7" t="str">
        <f>IF(AND(Arkusz1!$G$15&gt;0,Arkusz1!$B$12=TRUE,Arkusz1!$B$6=TRUE),ROW()-43,"")</f>
        <v/>
      </c>
      <c r="E45" s="7" t="str">
        <f>IF(AND(Arkusz1!$C$21&gt;0,Arkusz1!$B$18=TRUE,Arkusz1!$B$12=TRUE,Arkusz1!$B$6=TRUE),ROW()-43,"")</f>
        <v/>
      </c>
      <c r="F45" s="7" t="str">
        <f>IF(AND(Arkusz1!$G$21&gt;0,Arkusz1!$B$18=TRUE,Arkusz1!$B$12=TRUE,Arkusz1!$B$6=TRUE),ROW()-43,"")</f>
        <v/>
      </c>
      <c r="G45" s="1"/>
      <c r="M45" s="5"/>
      <c r="P45" s="8"/>
      <c r="Q45" s="8"/>
      <c r="R45" s="8"/>
      <c r="S45" s="8"/>
      <c r="T45" s="8"/>
      <c r="U45" s="8"/>
    </row>
    <row r="46" spans="1:21" x14ac:dyDescent="0.25">
      <c r="A46" s="7" t="str">
        <f>IF(AND(Arkusz1!$C$9&gt;0,Arkusz1!$B$6=TRUE),ROW()-43,"")</f>
        <v/>
      </c>
      <c r="B46" s="7" t="str">
        <f>IF(AND(Arkusz1!$G$9&gt;0,Arkusz1!$B$6=TRUE),ROW()-43,"")</f>
        <v/>
      </c>
      <c r="C46" s="7" t="str">
        <f>IF(AND(Arkusz1!$C$15&gt;0,Arkusz1!$B$12=TRUE,Arkusz1!$B$6=TRUE),ROW()-43,"")</f>
        <v/>
      </c>
      <c r="D46" s="7" t="str">
        <f>IF(AND(Arkusz1!$G$15&gt;0,Arkusz1!$B$12=TRUE,Arkusz1!$B$6=TRUE),ROW()-43,"")</f>
        <v/>
      </c>
      <c r="E46" s="7" t="str">
        <f>IF(AND(Arkusz1!$C$21&gt;0,Arkusz1!$B$18=TRUE,Arkusz1!$B$12=TRUE,Arkusz1!$B$6=TRUE),ROW()-43,"")</f>
        <v/>
      </c>
      <c r="F46" s="7" t="str">
        <f>IF(AND(Arkusz1!$G$21&gt;0,Arkusz1!$B$18=TRUE,Arkusz1!$B$12=TRUE,Arkusz1!$B$6=TRUE),ROW()-43,"")</f>
        <v/>
      </c>
      <c r="G46" s="1"/>
      <c r="M46" s="5"/>
      <c r="P46" s="8"/>
      <c r="Q46" s="8"/>
      <c r="R46" s="8"/>
      <c r="S46" s="8"/>
      <c r="T46" s="8"/>
      <c r="U46" s="8"/>
    </row>
    <row r="47" spans="1:21" x14ac:dyDescent="0.25">
      <c r="A47" s="7" t="str">
        <f>IF(AND(Arkusz1!$C$9&gt;0,Arkusz1!$B$6=TRUE),ROW()-43,"")</f>
        <v/>
      </c>
      <c r="B47" s="7" t="str">
        <f>IF(AND(Arkusz1!$G$9&gt;0,Arkusz1!$B$6=TRUE),ROW()-43,"")</f>
        <v/>
      </c>
      <c r="C47" s="7" t="str">
        <f>IF(AND(Arkusz1!$C$15&gt;0,Arkusz1!$B$12=TRUE,Arkusz1!$B$6=TRUE),ROW()-43,"")</f>
        <v/>
      </c>
      <c r="D47" s="7" t="str">
        <f>IF(AND(Arkusz1!$G$15&gt;0,Arkusz1!$B$12=TRUE,Arkusz1!$B$6=TRUE),ROW()-43,"")</f>
        <v/>
      </c>
      <c r="E47" s="7" t="str">
        <f>IF(AND(Arkusz1!$C$21&gt;0,Arkusz1!$B$18=TRUE,Arkusz1!$B$12=TRUE,Arkusz1!$B$6=TRUE),ROW()-43,"")</f>
        <v/>
      </c>
      <c r="F47" s="7" t="str">
        <f>IF(AND(Arkusz1!$G$21&gt;0,Arkusz1!$B$18=TRUE,Arkusz1!$B$12=TRUE,Arkusz1!$B$6=TRUE),ROW()-43,"")</f>
        <v/>
      </c>
      <c r="G47" s="1"/>
      <c r="M47" s="5"/>
      <c r="P47" s="8"/>
      <c r="Q47" s="8"/>
      <c r="R47" s="8"/>
      <c r="S47" s="8"/>
      <c r="T47" s="8"/>
      <c r="U47" s="8"/>
    </row>
    <row r="48" spans="1:21" x14ac:dyDescent="0.25">
      <c r="A48" s="7" t="str">
        <f>IF(AND(Arkusz1!$C$9&gt;0,Arkusz1!$B$6=TRUE),ROW()-43,"")</f>
        <v/>
      </c>
      <c r="B48" s="7" t="str">
        <f>IF(AND(Arkusz1!$G$9&gt;0,Arkusz1!$B$6=TRUE),ROW()-43,"")</f>
        <v/>
      </c>
      <c r="C48" s="7" t="str">
        <f>IF(AND(Arkusz1!$C$15&gt;0,Arkusz1!$B$12=TRUE,Arkusz1!$B$6=TRUE),ROW()-43,"")</f>
        <v/>
      </c>
      <c r="D48" s="7" t="str">
        <f>IF(AND(Arkusz1!$G$15&gt;0,Arkusz1!$B$12=TRUE,Arkusz1!$B$6=TRUE),ROW()-43,"")</f>
        <v/>
      </c>
      <c r="E48" s="7" t="str">
        <f>IF(AND(Arkusz1!$C$21&gt;0,Arkusz1!$B$18=TRUE,Arkusz1!$B$12=TRUE,Arkusz1!$B$6=TRUE),ROW()-43,"")</f>
        <v/>
      </c>
      <c r="F48" s="7" t="str">
        <f>IF(AND(Arkusz1!$G$21&gt;0,Arkusz1!$B$18=TRUE,Arkusz1!$B$12=TRUE,Arkusz1!$B$6=TRUE),ROW()-43,"")</f>
        <v/>
      </c>
      <c r="G48" s="1"/>
      <c r="M48" s="5"/>
      <c r="P48" s="8"/>
      <c r="Q48" s="8"/>
      <c r="R48" s="8"/>
      <c r="S48" s="8"/>
      <c r="T48" s="8"/>
      <c r="U48" s="8"/>
    </row>
    <row r="49" spans="1:21" x14ac:dyDescent="0.25">
      <c r="A49" s="7" t="str">
        <f>IF(AND(Arkusz1!$C$9&gt;0,Arkusz1!$B$6=TRUE),ROW()-43,"")</f>
        <v/>
      </c>
      <c r="B49" s="7" t="str">
        <f>IF(AND(Arkusz1!$G$9&gt;0,Arkusz1!$B$6=TRUE),ROW()-43,"")</f>
        <v/>
      </c>
      <c r="C49" s="7" t="str">
        <f>IF(AND(Arkusz1!$C$15&gt;0,Arkusz1!$B$12=TRUE,Arkusz1!$B$6=TRUE),ROW()-43,"")</f>
        <v/>
      </c>
      <c r="D49" s="7" t="str">
        <f>IF(AND(Arkusz1!$G$15&gt;0,Arkusz1!$B$12=TRUE,Arkusz1!$B$6=TRUE),ROW()-43,"")</f>
        <v/>
      </c>
      <c r="E49" s="7" t="str">
        <f>IF(AND(Arkusz1!$C$21&gt;0,Arkusz1!$B$18=TRUE,Arkusz1!$B$12=TRUE,Arkusz1!$B$6=TRUE),ROW()-43,"")</f>
        <v/>
      </c>
      <c r="F49" s="7" t="str">
        <f>IF(AND(Arkusz1!$G$21&gt;0,Arkusz1!$B$18=TRUE,Arkusz1!$B$12=TRUE,Arkusz1!$B$6=TRUE),ROW()-43,"")</f>
        <v/>
      </c>
      <c r="G49" s="1"/>
      <c r="P49" s="8"/>
      <c r="Q49" s="8"/>
      <c r="R49" s="8"/>
      <c r="S49" s="8"/>
      <c r="T49" s="8"/>
      <c r="U49" s="8"/>
    </row>
    <row r="50" spans="1:21" x14ac:dyDescent="0.25">
      <c r="A50" s="7" t="str">
        <f>IF(AND(Arkusz1!$C$9&gt;0,Arkusz1!$B$6=TRUE),ROW()-43,"")</f>
        <v/>
      </c>
      <c r="B50" s="7" t="str">
        <f>IF(AND(Arkusz1!$G$9&gt;0,Arkusz1!$B$6=TRUE),ROW()-43,"")</f>
        <v/>
      </c>
      <c r="C50" s="7" t="str">
        <f>IF(AND(Arkusz1!$C$15&gt;0,Arkusz1!$B$12=TRUE,Arkusz1!$B$6=TRUE),ROW()-43,"")</f>
        <v/>
      </c>
      <c r="D50" s="7" t="str">
        <f>IF(AND(Arkusz1!$G$15&gt;0,Arkusz1!$B$12=TRUE,Arkusz1!$B$6=TRUE),ROW()-43,"")</f>
        <v/>
      </c>
      <c r="E50" s="7" t="str">
        <f>IF(AND(Arkusz1!$C$21&gt;0,Arkusz1!$B$18=TRUE,Arkusz1!$B$12=TRUE,Arkusz1!$B$6=TRUE),ROW()-43,"")</f>
        <v/>
      </c>
      <c r="F50" s="7" t="str">
        <f>IF(AND(Arkusz1!$G$21&gt;0,Arkusz1!$B$18=TRUE,Arkusz1!$B$12=TRUE,Arkusz1!$B$6=TRUE),ROW()-43,"")</f>
        <v/>
      </c>
      <c r="G50" s="1"/>
      <c r="P50" s="8"/>
      <c r="Q50" s="8"/>
      <c r="R50" s="8"/>
      <c r="S50" s="8"/>
      <c r="T50" s="8"/>
      <c r="U50" s="8"/>
    </row>
    <row r="51" spans="1:21" x14ac:dyDescent="0.25">
      <c r="A51" s="7" t="str">
        <f>IF(AND(Arkusz1!$C$9&gt;0,Arkusz1!$B$6=TRUE),ROW()-43,"")</f>
        <v/>
      </c>
      <c r="B51" s="7" t="str">
        <f>IF(AND(Arkusz1!$G$9&gt;0,Arkusz1!$B$6=TRUE),ROW()-43,"")</f>
        <v/>
      </c>
      <c r="C51" s="7" t="str">
        <f>IF(AND(Arkusz1!$C$15&gt;0,Arkusz1!$B$12=TRUE,Arkusz1!$B$6=TRUE),ROW()-43,"")</f>
        <v/>
      </c>
      <c r="D51" s="7" t="str">
        <f>IF(AND(Arkusz1!$G$15&gt;0,Arkusz1!$B$12=TRUE,Arkusz1!$B$6=TRUE),ROW()-43,"")</f>
        <v/>
      </c>
      <c r="E51" s="7" t="str">
        <f>IF(AND(Arkusz1!$C$21&gt;0,Arkusz1!$B$18=TRUE,Arkusz1!$B$12=TRUE,Arkusz1!$B$6=TRUE),ROW()-43,"")</f>
        <v/>
      </c>
      <c r="F51" s="7" t="str">
        <f>IF(AND(Arkusz1!$G$21&gt;0,Arkusz1!$B$18=TRUE,Arkusz1!$B$12=TRUE,Arkusz1!$B$6=TRUE),ROW()-43,"")</f>
        <v/>
      </c>
      <c r="G51" s="1"/>
      <c r="P51" s="8"/>
      <c r="Q51" s="8"/>
      <c r="R51" s="8"/>
      <c r="S51" s="8"/>
      <c r="T51" s="8"/>
      <c r="U51" s="8"/>
    </row>
    <row r="52" spans="1:21" x14ac:dyDescent="0.25">
      <c r="A52" s="7" t="str">
        <f>IF(AND(Arkusz1!$C$9&gt;0,Arkusz1!$B$6=TRUE),ROW()-43,"")</f>
        <v/>
      </c>
      <c r="B52" s="7" t="str">
        <f>IF(AND(Arkusz1!$G$9&gt;0,Arkusz1!$B$6=TRUE),ROW()-43,"")</f>
        <v/>
      </c>
      <c r="C52" s="7" t="str">
        <f>IF(AND(Arkusz1!$C$15&gt;0,Arkusz1!$B$12=TRUE,Arkusz1!$B$6=TRUE),ROW()-43,"")</f>
        <v/>
      </c>
      <c r="D52" s="7" t="str">
        <f>IF(AND(Arkusz1!$G$15&gt;0,Arkusz1!$B$12=TRUE,Arkusz1!$B$6=TRUE),ROW()-43,"")</f>
        <v/>
      </c>
      <c r="E52" s="7" t="str">
        <f>IF(AND(Arkusz1!$C$21&gt;0,Arkusz1!$B$18=TRUE,Arkusz1!$B$12=TRUE,Arkusz1!$B$6=TRUE),ROW()-43,"")</f>
        <v/>
      </c>
      <c r="F52" s="7" t="str">
        <f>IF(AND(Arkusz1!$G$21&gt;0,Arkusz1!$B$18=TRUE,Arkusz1!$B$12=TRUE,Arkusz1!$B$6=TRUE),ROW()-43,"")</f>
        <v/>
      </c>
      <c r="G52" s="1"/>
      <c r="P52" s="8"/>
      <c r="Q52" s="8"/>
      <c r="R52" s="8"/>
      <c r="S52" s="8"/>
      <c r="T52" s="8"/>
      <c r="U52" s="8"/>
    </row>
    <row r="53" spans="1:21" x14ac:dyDescent="0.25">
      <c r="A53" s="7" t="str">
        <f>IF(AND(Arkusz1!$C$9&gt;0,Arkusz1!$B$6=TRUE),ROW()-43,"")</f>
        <v/>
      </c>
      <c r="B53" s="7" t="str">
        <f>IF(AND(Arkusz1!$G$9&gt;0,Arkusz1!$B$6=TRUE),ROW()-43,"")</f>
        <v/>
      </c>
      <c r="C53" s="7" t="str">
        <f>IF(AND(Arkusz1!$C$15&gt;0,Arkusz1!$B$12=TRUE,Arkusz1!$B$6=TRUE),ROW()-43,"")</f>
        <v/>
      </c>
      <c r="D53" s="7" t="str">
        <f>IF(AND(Arkusz1!$G$15&gt;0,Arkusz1!$B$12=TRUE,Arkusz1!$B$6=TRUE),ROW()-43,"")</f>
        <v/>
      </c>
      <c r="E53" s="7" t="str">
        <f>IF(AND(Arkusz1!$C$21&gt;0,Arkusz1!$B$18=TRUE,Arkusz1!$B$12=TRUE,Arkusz1!$B$6=TRUE),ROW()-43,"")</f>
        <v/>
      </c>
      <c r="F53" s="7" t="str">
        <f>IF(AND(Arkusz1!$G$21&gt;0,Arkusz1!$B$18=TRUE,Arkusz1!$B$12=TRUE,Arkusz1!$B$6=TRUE),ROW()-43,"")</f>
        <v/>
      </c>
      <c r="G53" s="1"/>
      <c r="P53" s="8"/>
      <c r="Q53" s="8"/>
      <c r="R53" s="8"/>
      <c r="S53" s="8"/>
      <c r="T53" s="8"/>
      <c r="U53" s="8"/>
    </row>
    <row r="54" spans="1:21" x14ac:dyDescent="0.25">
      <c r="A54" s="7" t="str">
        <f>IF(AND(Arkusz1!$C$9&gt;0,Arkusz1!$B$6=TRUE),ROW()-43,"")</f>
        <v/>
      </c>
      <c r="B54" s="7" t="str">
        <f>IF(AND(Arkusz1!$G$9&gt;0,Arkusz1!$B$6=TRUE),ROW()-43,"")</f>
        <v/>
      </c>
      <c r="C54" s="7" t="str">
        <f>IF(AND(Arkusz1!$C$15&gt;0,Arkusz1!$B$12=TRUE,Arkusz1!$B$6=TRUE),ROW()-43,"")</f>
        <v/>
      </c>
      <c r="D54" s="7" t="str">
        <f>IF(AND(Arkusz1!$G$15&gt;0,Arkusz1!$B$12=TRUE,Arkusz1!$B$6=TRUE),ROW()-43,"")</f>
        <v/>
      </c>
      <c r="E54" s="7" t="str">
        <f>IF(AND(Arkusz1!$C$21&gt;0,Arkusz1!$B$18=TRUE,Arkusz1!$B$12=TRUE,Arkusz1!$B$6=TRUE),ROW()-43,"")</f>
        <v/>
      </c>
      <c r="F54" s="7" t="str">
        <f>IF(AND(Arkusz1!$G$21&gt;0,Arkusz1!$B$18=TRUE,Arkusz1!$B$12=TRUE,Arkusz1!$B$6=TRUE),ROW()-43,"")</f>
        <v/>
      </c>
      <c r="G54" s="1"/>
    </row>
    <row r="55" spans="1:21" x14ac:dyDescent="0.25">
      <c r="A55" s="7" t="str">
        <f>IF(AND(Arkusz1!$C$9&gt;0,Arkusz1!$B$6=TRUE),ROW()-43,"")</f>
        <v/>
      </c>
      <c r="B55" s="7" t="str">
        <f>IF(AND(Arkusz1!$G$9&gt;0,Arkusz1!$B$6=TRUE),ROW()-43,"")</f>
        <v/>
      </c>
      <c r="C55" s="7" t="str">
        <f>IF(AND(Arkusz1!$C$15&gt;0,Arkusz1!$B$12=TRUE,Arkusz1!$B$6=TRUE),ROW()-43,"")</f>
        <v/>
      </c>
      <c r="D55" s="7" t="str">
        <f>IF(AND(Arkusz1!$G$15&gt;0,Arkusz1!$B$12=TRUE,Arkusz1!$B$6=TRUE),ROW()-43,"")</f>
        <v/>
      </c>
      <c r="E55" s="7" t="str">
        <f>IF(AND(Arkusz1!$C$21&gt;0,Arkusz1!$B$18=TRUE,Arkusz1!$B$12=TRUE,Arkusz1!$B$6=TRUE),ROW()-43,"")</f>
        <v/>
      </c>
      <c r="F55" s="7" t="str">
        <f>IF(AND(Arkusz1!$G$21&gt;0,Arkusz1!$B$18=TRUE,Arkusz1!$B$12=TRUE,Arkusz1!$B$6=TRUE),ROW()-43,"")</f>
        <v/>
      </c>
      <c r="G55" s="1"/>
    </row>
    <row r="56" spans="1:21" x14ac:dyDescent="0.25">
      <c r="A56" s="6"/>
    </row>
    <row r="57" spans="1:21" x14ac:dyDescent="0.25">
      <c r="A57" s="6"/>
    </row>
    <row r="58" spans="1:21" x14ac:dyDescent="0.25">
      <c r="A58" s="6"/>
    </row>
    <row r="59" spans="1:21" x14ac:dyDescent="0.25">
      <c r="A59" s="3"/>
    </row>
  </sheetData>
  <sortState ref="M2:M21">
    <sortCondition descending="1" ref="M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Kasia</dc:creator>
  <cp:lastModifiedBy>Kasia Kasia</cp:lastModifiedBy>
  <dcterms:created xsi:type="dcterms:W3CDTF">2016-02-19T14:36:35Z</dcterms:created>
  <dcterms:modified xsi:type="dcterms:W3CDTF">2016-03-21T12:36:57Z</dcterms:modified>
</cp:coreProperties>
</file>